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epsData\Тендер\Автоматизация\ФЗ\Самолет Прогресс\Раскрытие информации по ПП №24\Отчетность для сайта\"/>
    </mc:Choice>
  </mc:AlternateContent>
  <bookViews>
    <workbookView xWindow="0" yWindow="0" windowWidth="24000" windowHeight="9648"/>
  </bookViews>
  <sheets>
    <sheet name="2020" sheetId="2" r:id="rId1"/>
  </sheets>
  <definedNames>
    <definedName name="_xlnm._FilterDatabase" localSheetId="0" hidden="1">'2020'!$A$8:$O$8</definedName>
    <definedName name="_xlnm.Print_Area" localSheetId="0">'2020'!$A$1:$AG$64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0" i="2" l="1"/>
  <c r="AF58" i="2"/>
  <c r="AF56" i="2"/>
  <c r="AF57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43" i="2"/>
  <c r="AF39" i="2"/>
  <c r="AF34" i="2"/>
  <c r="AF35" i="2"/>
  <c r="AF36" i="2"/>
  <c r="AF37" i="2"/>
  <c r="AF38" i="2"/>
  <c r="AF33" i="2"/>
  <c r="AF29" i="2"/>
  <c r="AF23" i="2"/>
  <c r="AF21" i="2"/>
  <c r="AF22" i="2"/>
  <c r="AF24" i="2"/>
  <c r="AF25" i="2"/>
  <c r="AF26" i="2"/>
  <c r="AF27" i="2"/>
  <c r="AF28" i="2"/>
  <c r="AF20" i="2"/>
  <c r="AF16" i="2"/>
  <c r="AF14" i="2"/>
  <c r="AF15" i="2"/>
  <c r="AF13" i="2"/>
  <c r="Y58" i="2" l="1"/>
  <c r="Y39" i="2"/>
  <c r="K58" i="2"/>
  <c r="F58" i="2"/>
  <c r="K39" i="2"/>
  <c r="F39" i="2"/>
  <c r="Y29" i="2" l="1"/>
  <c r="K29" i="2" l="1"/>
  <c r="F29" i="2"/>
  <c r="Y16" i="2" l="1"/>
  <c r="Y60" i="2" s="1"/>
  <c r="Y61" i="2" s="1"/>
  <c r="K16" i="2"/>
  <c r="K60" i="2" s="1"/>
  <c r="K61" i="2" s="1"/>
  <c r="F16" i="2"/>
  <c r="F60" i="2" s="1"/>
  <c r="F61" i="2" l="1"/>
  <c r="F64" i="2"/>
  <c r="G64" i="2" s="1"/>
  <c r="K62" i="2"/>
  <c r="L62" i="2" s="1"/>
</calcChain>
</file>

<file path=xl/sharedStrings.xml><?xml version="1.0" encoding="utf-8"?>
<sst xmlns="http://schemas.openxmlformats.org/spreadsheetml/2006/main" count="788" uniqueCount="247">
  <si>
    <t>№</t>
  </si>
  <si>
    <t>Код по ОКВЭД2</t>
  </si>
  <si>
    <t>Код по ОКПД2</t>
  </si>
  <si>
    <t>Предмет договора</t>
  </si>
  <si>
    <t>Необходимые требования, предъявляемые к закупаемым товарам , работам, услугам</t>
  </si>
  <si>
    <t>Единица измерения</t>
  </si>
  <si>
    <t>Код по ОКЕИ</t>
  </si>
  <si>
    <t>наименование</t>
  </si>
  <si>
    <t xml:space="preserve">сведения о количестве/объеме </t>
  </si>
  <si>
    <t>Регион поставки товаров, выполнения работ, оказания услуг</t>
  </si>
  <si>
    <t>код по ОКАТО</t>
  </si>
  <si>
    <t>График осуществления процедур закупки</t>
  </si>
  <si>
    <t>планируемая дата или период размещения извещения о закупке (месяц, год)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</si>
  <si>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</si>
  <si>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</si>
  <si>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</si>
  <si>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</si>
  <si>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1.</t>
  </si>
  <si>
    <t>Закупки товаров, работ, услуг для текущей деятельности</t>
  </si>
  <si>
    <t>закупка у единственного поставщика, исполнителя, подрядчика</t>
  </si>
  <si>
    <t>нет</t>
  </si>
  <si>
    <t xml:space="preserve">1.1. </t>
  </si>
  <si>
    <t>работы/услуги:</t>
  </si>
  <si>
    <t>В соответствии с требованиями технического задания и закупочной документации</t>
  </si>
  <si>
    <t>открытый запрос предложений</t>
  </si>
  <si>
    <t>на  сумму (рублей)</t>
  </si>
  <si>
    <t>да</t>
  </si>
  <si>
    <t>43.21</t>
  </si>
  <si>
    <t>43.21.10.120</t>
  </si>
  <si>
    <t>Сведения о начальной (максимальной) цене договора (цене лота), руб. с НДС 18%</t>
  </si>
  <si>
    <t>Статус закупки</t>
  </si>
  <si>
    <t>Публикация извещения на ЭТП</t>
  </si>
  <si>
    <t>Номер процедуры</t>
  </si>
  <si>
    <t>Интернет-адрес площадки</t>
  </si>
  <si>
    <t>План</t>
  </si>
  <si>
    <t>Факт</t>
  </si>
  <si>
    <t>Дата подведения итогов конкурентной процедуры 
(число, месяц, год)</t>
  </si>
  <si>
    <t>Наименование победителя (единственного квалифицированного участника, единственного источника) закупки</t>
  </si>
  <si>
    <t xml:space="preserve"> Цена договора, 
тыс. руб. 
(с НДС)</t>
  </si>
  <si>
    <t>Дата заключения договора</t>
  </si>
  <si>
    <t>Срок исполнения договора</t>
  </si>
  <si>
    <t>Основания для заключения договора</t>
  </si>
  <si>
    <t>Протокол подведения итогов (№, дата)</t>
  </si>
  <si>
    <t>Иной документ (Наименование, №, дата)</t>
  </si>
  <si>
    <t>Примечания</t>
  </si>
  <si>
    <t>Причины неисполнения договора (невыполнения сроков, обязательств)</t>
  </si>
  <si>
    <t>Включение в реестр недобросовестных поставщиков</t>
  </si>
  <si>
    <t>(Да/Нет)</t>
  </si>
  <si>
    <t>Публикация инзвещения в ЕИС</t>
  </si>
  <si>
    <t>http://utp.sberbank-ast.ru/</t>
  </si>
  <si>
    <t xml:space="preserve"> - </t>
  </si>
  <si>
    <t>№ договора</t>
  </si>
  <si>
    <t>(Ожидает публикации, Опубликована, Завершена, Признана несостоявщейся)</t>
  </si>
  <si>
    <t>В соответствии с требованиями технического задания</t>
  </si>
  <si>
    <t>комплект</t>
  </si>
  <si>
    <t xml:space="preserve"> -</t>
  </si>
  <si>
    <t>ООО "ИнжТеплоПроект"</t>
  </si>
  <si>
    <t>Итого закупок за 1 квартал :</t>
  </si>
  <si>
    <t>АО "Связьинжиниринг М"</t>
  </si>
  <si>
    <t>Июль 2020г.</t>
  </si>
  <si>
    <t>Завершена</t>
  </si>
  <si>
    <t xml:space="preserve">План закупки товаров, работ, услуг на 2020 год </t>
  </si>
  <si>
    <t>1 квартал 2020</t>
  </si>
  <si>
    <t>71.1</t>
  </si>
  <si>
    <t xml:space="preserve">71.12.1 </t>
  </si>
  <si>
    <t>Авторский надзор за выполнением строительно-монтажных работ внутрикваритальных сетей электроснабжения по объекту.Путилково. Этап 1.1, 1.2.</t>
  </si>
  <si>
    <t>Московская обл.</t>
  </si>
  <si>
    <t>Март 2020г.</t>
  </si>
  <si>
    <t>Декабрь 2020г.</t>
  </si>
  <si>
    <t>71.12</t>
  </si>
  <si>
    <t>71.12.4</t>
  </si>
  <si>
    <t>Выполнение работ по проведению контрольно-геодезической съемки подземных коммуникаций и сооружений внутрикваритальных сетей электроснабжения по объекту д.Путилково. Этап 1.1, 1.2.</t>
  </si>
  <si>
    <t>Выполнение работ по организации учета электроэнергии на электросетевых объектах Томилино</t>
  </si>
  <si>
    <t>№ 18-08-01/1/АН</t>
  </si>
  <si>
    <t>Приказ бн от 10.02.2020г.</t>
  </si>
  <si>
    <t>СП-18-20</t>
  </si>
  <si>
    <t>ООО ГК "ГЕОПЛАН"</t>
  </si>
  <si>
    <t>SBR003-200122286600001</t>
  </si>
  <si>
    <t xml:space="preserve"> 02 / 2020</t>
  </si>
  <si>
    <t>Протокол подведения итогов закупки № 02/2020 от 18.03.2020</t>
  </si>
  <si>
    <t>СП-36-20</t>
  </si>
  <si>
    <t>2 квартал 2020</t>
  </si>
  <si>
    <t>товары/работы/услуги:</t>
  </si>
  <si>
    <t>Выполнение работ по проведению контрольно-геодезической съемки подземных коммуникаций и сооружений внутрикваритальных сетей электроснабжения по объекту Некрасовка,  этап 3, ж.д. 7,8,9.</t>
  </si>
  <si>
    <t>Москва</t>
  </si>
  <si>
    <t>Май 2020г.</t>
  </si>
  <si>
    <t>Авторский надзор за выполнением строительно-монтажных работ внутрикваритальных сетей электроснабжения по объекту Некрасовка,  этап 3, ж.д. 7,8,9.</t>
  </si>
  <si>
    <t>Авторский надзор за выполнением работ по строительству распределительных сетей 10/0,4кВ и БКТП по объекту Пригород Лесное, 3ПК</t>
  </si>
  <si>
    <t>68.20</t>
  </si>
  <si>
    <t>68.20.12.000</t>
  </si>
  <si>
    <t>Аренда объектов системы электроснабжения НП ПО Эксплуатации поселка «Марусин Луг» и бизнес-парка «Флагман»</t>
  </si>
  <si>
    <t>В соответствии с условиями договора</t>
  </si>
  <si>
    <t>Июль 2021г.</t>
  </si>
  <si>
    <t>Аренда объектов системы электроснабжения СОЮЗ «Лисичкин Лес»</t>
  </si>
  <si>
    <t>71.12.1</t>
  </si>
  <si>
    <t>71.12.13.000</t>
  </si>
  <si>
    <t>Проектирование сетей внешнего электроснабжения объекта Люберцы 6,7 ПК</t>
  </si>
  <si>
    <t>Апрель 2020г.</t>
  </si>
  <si>
    <t>Август 2020г.</t>
  </si>
  <si>
    <t>Выполнение работ по организации учета электроэнергии на электросетевых объектах ЖК Пригород Лесное</t>
  </si>
  <si>
    <t>Июнь 2020г.</t>
  </si>
  <si>
    <t>Ноябрь 2020 г.</t>
  </si>
  <si>
    <t>Разработка проектной документации стадии «Р» электроснабжения 1 этапа ЖК «Коробово»</t>
  </si>
  <si>
    <t>Ноябрь 2020г.</t>
  </si>
  <si>
    <t xml:space="preserve">открытый запрос предложений </t>
  </si>
  <si>
    <t>68.10</t>
  </si>
  <si>
    <t>68.10.1</t>
  </si>
  <si>
    <t>Покупка объектов электроснабжения в п. Дудкино</t>
  </si>
  <si>
    <t>Итого закупок по 2 кварталу :</t>
  </si>
  <si>
    <t>ГБУ "МОСГОРГЕОТРЕСТ"</t>
  </si>
  <si>
    <t>6/39161-20</t>
  </si>
  <si>
    <t>Приказ 292/20 от 15.05.2020г.</t>
  </si>
  <si>
    <t>Приказ 246/20 от 10.04.2020</t>
  </si>
  <si>
    <t>СП-54-20</t>
  </si>
  <si>
    <t>Приказ № 279-3/20 от 07.05.2020</t>
  </si>
  <si>
    <t>ООО «Макспроект»</t>
  </si>
  <si>
    <t>СП-59-20</t>
  </si>
  <si>
    <t>НП ПО Эксплуатации поселка «Марусин Луг» и бизнес-парка «Флагман»</t>
  </si>
  <si>
    <t>СОЮЗ «Лисичкин Лес»</t>
  </si>
  <si>
    <t>Приказ № 279-1/20 от 08.05.2020</t>
  </si>
  <si>
    <t>СП-34-20</t>
  </si>
  <si>
    <t>Приказ№ 279/20 от 07.05.2020</t>
  </si>
  <si>
    <t>СП-35-20</t>
  </si>
  <si>
    <t>Приказ№ 79-1/20 от 25.03.2020</t>
  </si>
  <si>
    <t>ООО "Базис проект"</t>
  </si>
  <si>
    <t>СП-49-20</t>
  </si>
  <si>
    <t>SBR003-200122286600003</t>
  </si>
  <si>
    <t>Протокол подведения итогов закупки №6 /20 от 30.06.2020</t>
  </si>
  <si>
    <t>СП-76-20</t>
  </si>
  <si>
    <t>SBR003-200122286600002</t>
  </si>
  <si>
    <t>Протокол подведения итогов закупки №4 /20 от 26.05.2020</t>
  </si>
  <si>
    <t>СП-66-20</t>
  </si>
  <si>
    <t>Приказ № 280/20 от 15.05.2020</t>
  </si>
  <si>
    <t>ООО «Промышленные Технологии»</t>
  </si>
  <si>
    <t>СП-52-20</t>
  </si>
  <si>
    <t>03..07.2020</t>
  </si>
  <si>
    <t>3 квартал 2020</t>
  </si>
  <si>
    <t>Выполнение работ по организации учета электроэнергии на электросетевых объектах ЖК Спутник</t>
  </si>
  <si>
    <t>42.22.2</t>
  </si>
  <si>
    <t>42.22.22.140</t>
  </si>
  <si>
    <t>Выполнение аварийно-восстановительных работ на территории МО</t>
  </si>
  <si>
    <t>Московская область</t>
  </si>
  <si>
    <t>Август 2021г.</t>
  </si>
  <si>
    <t>Выполнение аварийно-восстановительных работ на территории Москвы</t>
  </si>
  <si>
    <t>Аренда электросетевого оборудования Коттеджного поселка  "ЦВЕТОЧНЫЙ"</t>
  </si>
  <si>
    <t xml:space="preserve">Аренда электросетевого оборудования АО "ЛОГИКА "
</t>
  </si>
  <si>
    <t>Сентябрь 2021г.</t>
  </si>
  <si>
    <t>33.14</t>
  </si>
  <si>
    <t>33.14.19.000</t>
  </si>
  <si>
    <t>Услуги по обслуживанию систем учета электрической энергии  объектов электросетевого хозяйства</t>
  </si>
  <si>
    <t>Сентябрь 2020г.</t>
  </si>
  <si>
    <t>Итого закупок по 3 кварталу :</t>
  </si>
  <si>
    <t>4 квартал 2020</t>
  </si>
  <si>
    <t>Корректировка проектной документации на внешние сети электроснабжения объекта Путилково 1ПК</t>
  </si>
  <si>
    <t xml:space="preserve">В соответствии с требованиями технического задания </t>
  </si>
  <si>
    <t>Октябрь 2020г.</t>
  </si>
  <si>
    <t>Выполнение работ по проведению контрольно-геодезической съемки подземных коммуникаций и сооружений по строительству электрической сети 10 кВ на объекте Люберцы 6ПК</t>
  </si>
  <si>
    <t xml:space="preserve">Аренда электросетевого оборудования АО "ЛОГИКА " (долгострочный)
</t>
  </si>
  <si>
    <t>Октябрь 2025г.</t>
  </si>
  <si>
    <t>69.10</t>
  </si>
  <si>
    <t>69.10.1</t>
  </si>
  <si>
    <t xml:space="preserve">Оказание юридических услуг по оформлению договоров аренды на объекты недвижимости </t>
  </si>
  <si>
    <t>Разработка проектной документации стадии «Р» на сети внешнего электроснабжения для объекта "Заречье"</t>
  </si>
  <si>
    <t>Разработка проектной документации стадии «Р» на сети внешнего электроснабжения для объекта "Мытищи"</t>
  </si>
  <si>
    <t>Авторский надзор за соблюдением в процессе строительства требований Рабочей документации при устройстве электрических сетей "Коробово"</t>
  </si>
  <si>
    <t>65.12.1</t>
  </si>
  <si>
    <t>65.12.12</t>
  </si>
  <si>
    <t>Услуги ДМС для сотрудников</t>
  </si>
  <si>
    <t>Июль 2022г.</t>
  </si>
  <si>
    <t>71.12.7</t>
  </si>
  <si>
    <t>71.12.35.110</t>
  </si>
  <si>
    <t>Работы по постановке на кадастровый учет объектов капитального строительства</t>
  </si>
  <si>
    <t>Март 2021г.</t>
  </si>
  <si>
    <t>33.14.1</t>
  </si>
  <si>
    <t>Оказание услуг по оперативному и техническому обслуживанию электрооборудования расположенному в Московской области</t>
  </si>
  <si>
    <t>Оказание услуг по оперативному и техническому обслуживанию электрооборудования расположенному в г. Москва</t>
  </si>
  <si>
    <t>Разработка проектной документации стадии «Р» на сети внешнего электроснабжения для объекта "Пригород Лесное 4ПК"</t>
  </si>
  <si>
    <t>Консультационные услуги по подготовке исполнительной документации по объекту Путилково</t>
  </si>
  <si>
    <t>Работы по постановке на кадастровый учет объектов капитального строительства объекта Люберцы</t>
  </si>
  <si>
    <t>Услуги по оперативно-техническому обслуживанию наружного освещения объекта «Остафьево»</t>
  </si>
  <si>
    <t>Итого закупок по 4 кварталу :</t>
  </si>
  <si>
    <t>ИТОГО 2020 год</t>
  </si>
  <si>
    <t>Итого закупок за 2020 год :</t>
  </si>
  <si>
    <t>на  сумму (рублей) с НДС 20%</t>
  </si>
  <si>
    <t>Итого закупок :</t>
  </si>
  <si>
    <t>Экономия по закупкам на 2020г.</t>
  </si>
  <si>
    <t>Протокол подведения итогов закупки №8 /20 от 30.07.2020</t>
  </si>
  <si>
    <t>Протокол подведения итогов закупки №10 /20 от 30.07.2020</t>
  </si>
  <si>
    <t>пролонгация автоматическая</t>
  </si>
  <si>
    <t>Приказ 573/20 от 06.10.2020г.</t>
  </si>
  <si>
    <t>Приказ 550/20 от 01.10.2020г.</t>
  </si>
  <si>
    <t>Приказ 436-1/20 от 19.08.2020г.</t>
  </si>
  <si>
    <t>Приказ 588/20 от 23.10.2020г.</t>
  </si>
  <si>
    <t>Протокол подведения итогов закупки №12/20 от 30.07.2020</t>
  </si>
  <si>
    <t>Протокол подведения итогов закупки №15/20 от 17.11.2020</t>
  </si>
  <si>
    <t>Протокол подведения итогов закупки №16/20 от 17.11.2020</t>
  </si>
  <si>
    <t>Приказ 633/20 от 26.10.2020г.</t>
  </si>
  <si>
    <t>Приказ 609/20 от 29.10.2020г.</t>
  </si>
  <si>
    <t>Приказ 628/20 от 17.11.2020г.</t>
  </si>
  <si>
    <t>Протокол подведения итогов закупки №19/20 от 21.12.2020</t>
  </si>
  <si>
    <t>Протокол подведения итогов закупки №20/20 от 21.12.2020</t>
  </si>
  <si>
    <t>Приказ  665-2/20 от 10.12.2020г.</t>
  </si>
  <si>
    <t>Приказ  665-1/20 от 16.12.2020г.</t>
  </si>
  <si>
    <t>Приказ  609-2/20 от 06.11.2020г.</t>
  </si>
  <si>
    <t>, руб.</t>
  </si>
  <si>
    <t>Экономиния по результатам закупки, руб.</t>
  </si>
  <si>
    <t>СП-82-20</t>
  </si>
  <si>
    <t>SBR003-200122286600004</t>
  </si>
  <si>
    <t>СП-81-20</t>
  </si>
  <si>
    <t>ООО "КЭП"</t>
  </si>
  <si>
    <t>SBR003-200122286600005</t>
  </si>
  <si>
    <t>SBR003-200122286600006</t>
  </si>
  <si>
    <t>СП-80-20</t>
  </si>
  <si>
    <t>ДС к СП-42-19</t>
  </si>
  <si>
    <t>Приказ № 28/19 от 30.07.2019</t>
  </si>
  <si>
    <t xml:space="preserve">ДС о пролонгации. </t>
  </si>
  <si>
    <t>НП ПО Эксплуатации коттеджного поселка "Цветочный"</t>
  </si>
  <si>
    <t>Приказ № 27/19 от 30.07.2019</t>
  </si>
  <si>
    <t>АО "Логика"</t>
  </si>
  <si>
    <t>ДС№1 к СП-42-19</t>
  </si>
  <si>
    <t>Приказ № 29/19 от 30.07.2019</t>
  </si>
  <si>
    <t>ИП Герасимов</t>
  </si>
  <si>
    <t>СП-43-19</t>
  </si>
  <si>
    <t>№ 20-10-04</t>
  </si>
  <si>
    <t>№6/40861-20</t>
  </si>
  <si>
    <t>ГБУ "Мосгоргеотрест"</t>
  </si>
  <si>
    <t>СП-110-20</t>
  </si>
  <si>
    <t xml:space="preserve">№ 12-ОУ/2020 </t>
  </si>
  <si>
    <t>ИП Кучеренко</t>
  </si>
  <si>
    <t>SBR003-200122286600007</t>
  </si>
  <si>
    <t>СП-143-20</t>
  </si>
  <si>
    <t>SBR003-200122286600008</t>
  </si>
  <si>
    <t>СП-144-20</t>
  </si>
  <si>
    <t>СП-133-20</t>
  </si>
  <si>
    <t>ООО "Абсолют Страхование"</t>
  </si>
  <si>
    <t>№ 001-033-001678/20</t>
  </si>
  <si>
    <t>СП-136-20</t>
  </si>
  <si>
    <t>SBR003-200122286600009</t>
  </si>
  <si>
    <t>СП-163-20</t>
  </si>
  <si>
    <t>СП-162-20</t>
  </si>
  <si>
    <t>СП-167-20</t>
  </si>
  <si>
    <t>ООО "Макспроект"</t>
  </si>
  <si>
    <t>Приказ 656-1/20 от 03.12.2020г.</t>
  </si>
  <si>
    <t>№ 14/12-01</t>
  </si>
  <si>
    <t>ООО "ЭКС"</t>
  </si>
  <si>
    <t>СП-157-20</t>
  </si>
  <si>
    <t>СП-156-20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</si>
</sst>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-419]mmmm\ yyyy;@"/>
    <numFmt numFmtId="165" formatCode="_(* #,##0.00_);_(* \(#,##0.00\);_(* &quot;-&quot;??_);_(@_)"/>
    <numFmt numFmtId="166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0" fillId="0" borderId="1" xfId="0" applyBorder="1"/>
    <xf numFmtId="3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0" fillId="5" borderId="1" xfId="0" applyFill="1" applyBorder="1"/>
    <xf numFmtId="0" fontId="0" fillId="7" borderId="1" xfId="0" applyFill="1" applyBorder="1"/>
    <xf numFmtId="4" fontId="5" fillId="7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166" fontId="4" fillId="4" borderId="5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horizontal="right"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 wrapText="1"/>
    </xf>
    <xf numFmtId="0" fontId="2" fillId="0" borderId="2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3" fontId="0" fillId="0" borderId="4" xfId="5" applyFont="1" applyBorder="1" applyAlignment="1">
      <alignment horizontal="center" vertical="center"/>
    </xf>
    <xf numFmtId="43" fontId="0" fillId="0" borderId="5" xfId="5" applyFont="1" applyBorder="1" applyAlignment="1">
      <alignment horizontal="center" vertical="center"/>
    </xf>
    <xf numFmtId="43" fontId="0" fillId="0" borderId="6" xfId="5" applyFont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center" vertical="center"/>
    </xf>
  </cellXfs>
  <cellStyles count="6">
    <cellStyle name="Гиперссылка" xfId="1" builtinId="8"/>
    <cellStyle name="Обычный" xfId="0" builtinId="0"/>
    <cellStyle name="Обычный 7" xfId="3"/>
    <cellStyle name="Финансовый" xfId="5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tp.sberbank-ast.ru/" TargetMode="External"/><Relationship Id="rId3" Type="http://schemas.openxmlformats.org/officeDocument/2006/relationships/hyperlink" Target="http://utp.sberbank-ast.ru/" TargetMode="External"/><Relationship Id="rId7" Type="http://schemas.openxmlformats.org/officeDocument/2006/relationships/hyperlink" Target="http://utp.sberbank-ast.ru/" TargetMode="External"/><Relationship Id="rId2" Type="http://schemas.openxmlformats.org/officeDocument/2006/relationships/hyperlink" Target="http://utp.sberbank-ast.ru/" TargetMode="External"/><Relationship Id="rId1" Type="http://schemas.openxmlformats.org/officeDocument/2006/relationships/hyperlink" Target="http://utp.sberbank-ast.ru/" TargetMode="External"/><Relationship Id="rId6" Type="http://schemas.openxmlformats.org/officeDocument/2006/relationships/hyperlink" Target="http://utp.sberbank-ast.ru/" TargetMode="External"/><Relationship Id="rId5" Type="http://schemas.openxmlformats.org/officeDocument/2006/relationships/hyperlink" Target="http://utp.sberbank-ast.ru/" TargetMode="External"/><Relationship Id="rId4" Type="http://schemas.openxmlformats.org/officeDocument/2006/relationships/hyperlink" Target="http://utp.sberbank-ast.ru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G64"/>
  <sheetViews>
    <sheetView tabSelected="1" view="pageBreakPreview" topLeftCell="O1" zoomScale="50" zoomScaleNormal="90" zoomScaleSheetLayoutView="50" workbookViewId="0">
      <selection activeCell="AG13" sqref="AG13"/>
    </sheetView>
  </sheetViews>
  <sheetFormatPr defaultRowHeight="14.4" x14ac:dyDescent="0.3"/>
  <cols>
    <col min="1" max="1" width="5" customWidth="1"/>
    <col min="2" max="3" width="16.5546875" customWidth="1"/>
    <col min="4" max="4" width="37.44140625" customWidth="1"/>
    <col min="5" max="5" width="34.109375" customWidth="1"/>
    <col min="6" max="6" width="16.88671875" bestFit="1" customWidth="1"/>
    <col min="7" max="7" width="12.5546875" customWidth="1"/>
    <col min="8" max="8" width="19.6640625" customWidth="1"/>
    <col min="9" max="9" width="16.109375" customWidth="1"/>
    <col min="10" max="10" width="21.5546875" customWidth="1"/>
    <col min="11" max="11" width="19.5546875" customWidth="1"/>
    <col min="12" max="12" width="18.109375" customWidth="1"/>
    <col min="13" max="13" width="16.88671875" customWidth="1"/>
    <col min="14" max="14" width="28.88671875" customWidth="1"/>
    <col min="15" max="15" width="15.44140625" customWidth="1"/>
    <col min="16" max="16" width="26" customWidth="1"/>
    <col min="17" max="17" width="21.88671875" customWidth="1"/>
    <col min="18" max="18" width="28.33203125" customWidth="1"/>
    <col min="19" max="19" width="25.44140625" customWidth="1"/>
    <col min="20" max="23" width="17.88671875" customWidth="1"/>
    <col min="24" max="24" width="26.33203125" customWidth="1"/>
    <col min="25" max="25" width="22.44140625" customWidth="1"/>
    <col min="26" max="26" width="18.44140625" customWidth="1"/>
    <col min="27" max="27" width="25.21875" customWidth="1"/>
    <col min="28" max="28" width="12" customWidth="1"/>
    <col min="29" max="29" width="11.5546875" customWidth="1"/>
    <col min="30" max="32" width="18.88671875" customWidth="1"/>
    <col min="33" max="33" width="35.88671875" customWidth="1"/>
  </cols>
  <sheetData>
    <row r="4" spans="1:33" ht="18" x14ac:dyDescent="0.3">
      <c r="D4" s="1" t="s">
        <v>61</v>
      </c>
    </row>
    <row r="5" spans="1:33" ht="18.600000000000001" thickBot="1" x14ac:dyDescent="0.35">
      <c r="E5" s="1"/>
    </row>
    <row r="6" spans="1:33" ht="77.25" customHeight="1" x14ac:dyDescent="0.3">
      <c r="A6" s="74" t="s">
        <v>0</v>
      </c>
      <c r="B6" s="76" t="s">
        <v>1</v>
      </c>
      <c r="C6" s="76" t="s">
        <v>2</v>
      </c>
      <c r="D6" s="76" t="s">
        <v>3</v>
      </c>
      <c r="E6" s="76" t="s">
        <v>4</v>
      </c>
      <c r="F6" s="78" t="s">
        <v>5</v>
      </c>
      <c r="G6" s="78"/>
      <c r="H6" s="76" t="s">
        <v>8</v>
      </c>
      <c r="I6" s="78" t="s">
        <v>9</v>
      </c>
      <c r="J6" s="78"/>
      <c r="K6" s="76" t="s">
        <v>29</v>
      </c>
      <c r="L6" s="78" t="s">
        <v>11</v>
      </c>
      <c r="M6" s="78"/>
      <c r="N6" s="76" t="s">
        <v>14</v>
      </c>
      <c r="O6" s="8" t="s">
        <v>15</v>
      </c>
      <c r="P6" s="18" t="s">
        <v>30</v>
      </c>
      <c r="Q6" s="20" t="s">
        <v>48</v>
      </c>
      <c r="R6" s="81" t="s">
        <v>31</v>
      </c>
      <c r="S6" s="79"/>
      <c r="T6" s="89" t="s">
        <v>36</v>
      </c>
      <c r="U6" s="89" t="s">
        <v>42</v>
      </c>
      <c r="V6" s="80" t="s">
        <v>41</v>
      </c>
      <c r="W6" s="81"/>
      <c r="X6" s="89" t="s">
        <v>37</v>
      </c>
      <c r="Y6" s="89" t="s">
        <v>38</v>
      </c>
      <c r="Z6" s="89" t="s">
        <v>39</v>
      </c>
      <c r="AA6" s="89" t="s">
        <v>51</v>
      </c>
      <c r="AB6" s="79" t="s">
        <v>40</v>
      </c>
      <c r="AC6" s="79"/>
      <c r="AD6" s="89" t="s">
        <v>45</v>
      </c>
      <c r="AE6" s="13" t="s">
        <v>46</v>
      </c>
      <c r="AF6" s="68" t="s">
        <v>205</v>
      </c>
      <c r="AG6" s="91" t="s">
        <v>44</v>
      </c>
    </row>
    <row r="7" spans="1:33" ht="90.75" customHeight="1" thickBot="1" x14ac:dyDescent="0.35">
      <c r="A7" s="75"/>
      <c r="B7" s="77"/>
      <c r="C7" s="77"/>
      <c r="D7" s="77"/>
      <c r="E7" s="77"/>
      <c r="F7" s="9" t="s">
        <v>6</v>
      </c>
      <c r="G7" s="9" t="s">
        <v>7</v>
      </c>
      <c r="H7" s="77"/>
      <c r="I7" s="9" t="s">
        <v>10</v>
      </c>
      <c r="J7" s="9" t="s">
        <v>7</v>
      </c>
      <c r="K7" s="77"/>
      <c r="L7" s="10" t="s">
        <v>12</v>
      </c>
      <c r="M7" s="10" t="s">
        <v>13</v>
      </c>
      <c r="N7" s="77"/>
      <c r="O7" s="11" t="s">
        <v>16</v>
      </c>
      <c r="P7" s="19" t="s">
        <v>52</v>
      </c>
      <c r="Q7" s="21" t="s">
        <v>32</v>
      </c>
      <c r="R7" s="21" t="s">
        <v>32</v>
      </c>
      <c r="S7" s="22" t="s">
        <v>33</v>
      </c>
      <c r="T7" s="90"/>
      <c r="U7" s="90"/>
      <c r="V7" s="23" t="s">
        <v>42</v>
      </c>
      <c r="W7" s="23" t="s">
        <v>43</v>
      </c>
      <c r="X7" s="90"/>
      <c r="Y7" s="90"/>
      <c r="Z7" s="90"/>
      <c r="AA7" s="90"/>
      <c r="AB7" s="22" t="s">
        <v>34</v>
      </c>
      <c r="AC7" s="22" t="s">
        <v>35</v>
      </c>
      <c r="AD7" s="90"/>
      <c r="AE7" s="10" t="s">
        <v>47</v>
      </c>
      <c r="AF7" s="69"/>
      <c r="AG7" s="92"/>
    </row>
    <row r="8" spans="1:33" ht="15" customHeight="1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 t="s">
        <v>204</v>
      </c>
      <c r="AG8" s="7">
        <v>32</v>
      </c>
    </row>
    <row r="9" spans="1:33" ht="5.25" customHeight="1" x14ac:dyDescent="0.3">
      <c r="A9" s="14"/>
      <c r="B9" s="15"/>
      <c r="C9" s="15"/>
      <c r="D9" s="15"/>
      <c r="E9" s="15"/>
      <c r="F9" s="15"/>
      <c r="G9" s="16"/>
      <c r="H9" s="16"/>
      <c r="I9" s="16"/>
      <c r="J9" s="16"/>
      <c r="K9" s="17"/>
      <c r="L9" s="17"/>
      <c r="M9" s="17"/>
      <c r="N9" s="15"/>
      <c r="O9" s="14"/>
    </row>
    <row r="10" spans="1:33" ht="17.25" customHeight="1" x14ac:dyDescent="0.3">
      <c r="A10" s="93" t="s">
        <v>62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</row>
    <row r="11" spans="1:33" ht="35.25" customHeight="1" x14ac:dyDescent="0.3">
      <c r="A11" s="6" t="s">
        <v>17</v>
      </c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</row>
    <row r="12" spans="1:33" ht="19.5" customHeight="1" x14ac:dyDescent="0.3">
      <c r="A12" s="5" t="s">
        <v>21</v>
      </c>
      <c r="B12" s="88" t="s">
        <v>22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</row>
    <row r="13" spans="1:33" ht="69" x14ac:dyDescent="0.3">
      <c r="A13" s="35">
        <v>1</v>
      </c>
      <c r="B13" s="34" t="s">
        <v>63</v>
      </c>
      <c r="C13" s="36" t="s">
        <v>64</v>
      </c>
      <c r="D13" s="40" t="s">
        <v>65</v>
      </c>
      <c r="E13" s="32" t="s">
        <v>53</v>
      </c>
      <c r="F13" s="32">
        <v>839</v>
      </c>
      <c r="G13" s="32" t="s">
        <v>54</v>
      </c>
      <c r="H13" s="39">
        <v>1</v>
      </c>
      <c r="I13" s="39">
        <v>46</v>
      </c>
      <c r="J13" s="39" t="s">
        <v>66</v>
      </c>
      <c r="K13" s="37">
        <v>300000</v>
      </c>
      <c r="L13" s="33" t="s">
        <v>67</v>
      </c>
      <c r="M13" s="33" t="s">
        <v>68</v>
      </c>
      <c r="N13" s="32" t="s">
        <v>19</v>
      </c>
      <c r="O13" s="41" t="s">
        <v>20</v>
      </c>
      <c r="P13" s="2" t="s">
        <v>60</v>
      </c>
      <c r="Q13" s="2" t="s">
        <v>55</v>
      </c>
      <c r="R13" s="2" t="s">
        <v>55</v>
      </c>
      <c r="S13" s="2" t="s">
        <v>55</v>
      </c>
      <c r="T13" s="2" t="s">
        <v>55</v>
      </c>
      <c r="U13" s="2" t="s">
        <v>55</v>
      </c>
      <c r="V13" s="2" t="s">
        <v>55</v>
      </c>
      <c r="W13" s="26" t="s">
        <v>74</v>
      </c>
      <c r="X13" s="3" t="s">
        <v>56</v>
      </c>
      <c r="Y13" s="38">
        <v>259300</v>
      </c>
      <c r="Z13" s="24">
        <v>43893</v>
      </c>
      <c r="AA13" s="24" t="s">
        <v>73</v>
      </c>
      <c r="AB13" s="24">
        <v>44180</v>
      </c>
      <c r="AC13" s="24">
        <v>44180</v>
      </c>
      <c r="AD13" s="3" t="s">
        <v>50</v>
      </c>
      <c r="AE13" s="35" t="s">
        <v>20</v>
      </c>
      <c r="AF13" s="110">
        <f>K13-Y13</f>
        <v>40700</v>
      </c>
      <c r="AG13" s="26"/>
    </row>
    <row r="14" spans="1:33" ht="82.8" x14ac:dyDescent="0.3">
      <c r="A14" s="35">
        <v>2</v>
      </c>
      <c r="B14" s="34" t="s">
        <v>69</v>
      </c>
      <c r="C14" s="36" t="s">
        <v>70</v>
      </c>
      <c r="D14" s="40" t="s">
        <v>71</v>
      </c>
      <c r="E14" s="32" t="s">
        <v>53</v>
      </c>
      <c r="F14" s="32">
        <v>839</v>
      </c>
      <c r="G14" s="32" t="s">
        <v>54</v>
      </c>
      <c r="H14" s="39">
        <v>1</v>
      </c>
      <c r="I14" s="39">
        <v>46</v>
      </c>
      <c r="J14" s="39" t="s">
        <v>66</v>
      </c>
      <c r="K14" s="37">
        <v>2100000</v>
      </c>
      <c r="L14" s="33" t="s">
        <v>67</v>
      </c>
      <c r="M14" s="33">
        <v>44044</v>
      </c>
      <c r="N14" s="32" t="s">
        <v>19</v>
      </c>
      <c r="O14" s="41" t="s">
        <v>20</v>
      </c>
      <c r="P14" s="2" t="s">
        <v>60</v>
      </c>
      <c r="Q14" s="2" t="s">
        <v>55</v>
      </c>
      <c r="R14" s="2" t="s">
        <v>55</v>
      </c>
      <c r="S14" s="2" t="s">
        <v>55</v>
      </c>
      <c r="T14" s="2" t="s">
        <v>55</v>
      </c>
      <c r="U14" s="2" t="s">
        <v>55</v>
      </c>
      <c r="V14" s="2" t="s">
        <v>55</v>
      </c>
      <c r="W14" s="26" t="s">
        <v>74</v>
      </c>
      <c r="X14" s="3" t="s">
        <v>76</v>
      </c>
      <c r="Y14" s="38">
        <v>685515.88</v>
      </c>
      <c r="Z14" s="24">
        <v>43903</v>
      </c>
      <c r="AA14" s="24" t="s">
        <v>75</v>
      </c>
      <c r="AB14" s="24">
        <v>44286</v>
      </c>
      <c r="AC14" s="35" t="s">
        <v>50</v>
      </c>
      <c r="AD14" s="35" t="s">
        <v>50</v>
      </c>
      <c r="AE14" s="35" t="s">
        <v>50</v>
      </c>
      <c r="AF14" s="110">
        <f t="shared" ref="AF14:AF15" si="0">K14-Y14</f>
        <v>1414484.12</v>
      </c>
      <c r="AG14" s="26"/>
    </row>
    <row r="15" spans="1:33" ht="72" x14ac:dyDescent="0.3">
      <c r="A15" s="35">
        <v>3</v>
      </c>
      <c r="B15" s="32" t="s">
        <v>27</v>
      </c>
      <c r="C15" s="39" t="s">
        <v>28</v>
      </c>
      <c r="D15" s="32" t="s">
        <v>72</v>
      </c>
      <c r="E15" s="32" t="s">
        <v>23</v>
      </c>
      <c r="F15" s="32">
        <v>839</v>
      </c>
      <c r="G15" s="32" t="s">
        <v>54</v>
      </c>
      <c r="H15" s="39">
        <v>1</v>
      </c>
      <c r="I15" s="39">
        <v>46</v>
      </c>
      <c r="J15" s="39" t="s">
        <v>66</v>
      </c>
      <c r="K15" s="37">
        <v>835000</v>
      </c>
      <c r="L15" s="33" t="s">
        <v>67</v>
      </c>
      <c r="M15" s="33" t="s">
        <v>59</v>
      </c>
      <c r="N15" s="32" t="s">
        <v>24</v>
      </c>
      <c r="O15" s="41" t="s">
        <v>26</v>
      </c>
      <c r="P15" s="2" t="s">
        <v>60</v>
      </c>
      <c r="Q15" s="2">
        <v>32008951285</v>
      </c>
      <c r="R15" s="3" t="s">
        <v>77</v>
      </c>
      <c r="S15" s="25" t="s">
        <v>49</v>
      </c>
      <c r="T15" s="24">
        <v>43908</v>
      </c>
      <c r="U15" s="30" t="s">
        <v>78</v>
      </c>
      <c r="V15" s="26" t="s">
        <v>79</v>
      </c>
      <c r="W15" s="2" t="s">
        <v>55</v>
      </c>
      <c r="X15" s="3" t="s">
        <v>58</v>
      </c>
      <c r="Y15" s="38">
        <v>825000</v>
      </c>
      <c r="Z15" s="31">
        <v>43921</v>
      </c>
      <c r="AA15" s="24" t="s">
        <v>80</v>
      </c>
      <c r="AB15" s="24">
        <v>44012</v>
      </c>
      <c r="AC15" s="24">
        <v>44011</v>
      </c>
      <c r="AD15" s="35" t="s">
        <v>50</v>
      </c>
      <c r="AE15" s="35" t="s">
        <v>20</v>
      </c>
      <c r="AF15" s="110">
        <f t="shared" si="0"/>
        <v>10000</v>
      </c>
      <c r="AG15" s="26"/>
    </row>
    <row r="16" spans="1:33" ht="18" x14ac:dyDescent="0.3">
      <c r="A16" s="70" t="s">
        <v>57</v>
      </c>
      <c r="B16" s="70"/>
      <c r="C16" s="70"/>
      <c r="D16" s="70"/>
      <c r="E16" s="70"/>
      <c r="F16" s="12">
        <f>A15</f>
        <v>3</v>
      </c>
      <c r="G16" s="71" t="s">
        <v>25</v>
      </c>
      <c r="H16" s="72"/>
      <c r="I16" s="72"/>
      <c r="J16" s="73"/>
      <c r="K16" s="29">
        <f>SUM(K13:K15)</f>
        <v>3235000</v>
      </c>
      <c r="L16" s="27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29">
        <f>Y13+Y14+Y15</f>
        <v>1769815.88</v>
      </c>
      <c r="Z16" s="29"/>
      <c r="AA16" s="29"/>
      <c r="AB16" s="29"/>
      <c r="AC16" s="29"/>
      <c r="AD16" s="29"/>
      <c r="AE16" s="29"/>
      <c r="AF16" s="29">
        <f t="shared" ref="Z16:AF16" si="1">AF13+AF14+AF15</f>
        <v>1465184.12</v>
      </c>
      <c r="AG16" s="28"/>
    </row>
    <row r="17" spans="1:33" x14ac:dyDescent="0.3">
      <c r="A17" s="85" t="s">
        <v>81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</row>
    <row r="18" spans="1:33" ht="18.75" customHeight="1" x14ac:dyDescent="0.3">
      <c r="A18" s="6" t="s">
        <v>17</v>
      </c>
      <c r="B18" s="87" t="s">
        <v>18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</row>
    <row r="19" spans="1:33" ht="19.5" customHeight="1" x14ac:dyDescent="0.3">
      <c r="A19" s="5" t="s">
        <v>21</v>
      </c>
      <c r="B19" s="88" t="s">
        <v>82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</row>
    <row r="20" spans="1:33" ht="82.8" x14ac:dyDescent="0.3">
      <c r="A20" s="42">
        <v>1</v>
      </c>
      <c r="B20" s="32" t="s">
        <v>69</v>
      </c>
      <c r="C20" s="39" t="s">
        <v>70</v>
      </c>
      <c r="D20" s="40" t="s">
        <v>83</v>
      </c>
      <c r="E20" s="32" t="s">
        <v>53</v>
      </c>
      <c r="F20" s="32">
        <v>839</v>
      </c>
      <c r="G20" s="32" t="s">
        <v>54</v>
      </c>
      <c r="H20" s="39">
        <v>1</v>
      </c>
      <c r="I20" s="39">
        <v>45</v>
      </c>
      <c r="J20" s="39" t="s">
        <v>84</v>
      </c>
      <c r="K20" s="37">
        <v>2500000</v>
      </c>
      <c r="L20" s="33" t="s">
        <v>85</v>
      </c>
      <c r="M20" s="33" t="s">
        <v>68</v>
      </c>
      <c r="N20" s="32" t="s">
        <v>19</v>
      </c>
      <c r="O20" s="41" t="s">
        <v>20</v>
      </c>
      <c r="P20" s="34" t="s">
        <v>60</v>
      </c>
      <c r="Q20" s="34" t="s">
        <v>55</v>
      </c>
      <c r="R20" s="34" t="s">
        <v>55</v>
      </c>
      <c r="S20" s="34" t="s">
        <v>55</v>
      </c>
      <c r="T20" s="34" t="s">
        <v>55</v>
      </c>
      <c r="U20" s="34" t="s">
        <v>55</v>
      </c>
      <c r="V20" s="34" t="s">
        <v>55</v>
      </c>
      <c r="W20" s="26" t="s">
        <v>111</v>
      </c>
      <c r="X20" s="35" t="s">
        <v>109</v>
      </c>
      <c r="Y20" s="38">
        <v>1419554.4</v>
      </c>
      <c r="Z20" s="24">
        <v>43972</v>
      </c>
      <c r="AA20" s="24" t="s">
        <v>110</v>
      </c>
      <c r="AB20" s="24">
        <v>44124</v>
      </c>
      <c r="AC20" s="24">
        <v>44124</v>
      </c>
      <c r="AD20" s="35" t="s">
        <v>50</v>
      </c>
      <c r="AE20" s="35" t="s">
        <v>20</v>
      </c>
      <c r="AF20" s="110">
        <f>K20-Y20</f>
        <v>1080445.6000000001</v>
      </c>
      <c r="AG20" s="26"/>
    </row>
    <row r="21" spans="1:33" ht="69" x14ac:dyDescent="0.3">
      <c r="A21" s="42">
        <v>2</v>
      </c>
      <c r="B21" s="32" t="s">
        <v>63</v>
      </c>
      <c r="C21" s="39" t="s">
        <v>64</v>
      </c>
      <c r="D21" s="40" t="s">
        <v>86</v>
      </c>
      <c r="E21" s="32" t="s">
        <v>53</v>
      </c>
      <c r="F21" s="32">
        <v>839</v>
      </c>
      <c r="G21" s="32" t="s">
        <v>54</v>
      </c>
      <c r="H21" s="39">
        <v>1</v>
      </c>
      <c r="I21" s="39">
        <v>45</v>
      </c>
      <c r="J21" s="39" t="s">
        <v>84</v>
      </c>
      <c r="K21" s="37">
        <v>450000</v>
      </c>
      <c r="L21" s="33" t="s">
        <v>85</v>
      </c>
      <c r="M21" s="33">
        <v>44197</v>
      </c>
      <c r="N21" s="32" t="s">
        <v>19</v>
      </c>
      <c r="O21" s="41" t="s">
        <v>20</v>
      </c>
      <c r="P21" s="34" t="s">
        <v>60</v>
      </c>
      <c r="Q21" s="34" t="s">
        <v>55</v>
      </c>
      <c r="R21" s="34" t="s">
        <v>55</v>
      </c>
      <c r="S21" s="34" t="s">
        <v>55</v>
      </c>
      <c r="T21" s="34" t="s">
        <v>55</v>
      </c>
      <c r="U21" s="34" t="s">
        <v>55</v>
      </c>
      <c r="V21" s="34" t="s">
        <v>55</v>
      </c>
      <c r="W21" s="26" t="s">
        <v>112</v>
      </c>
      <c r="X21" s="35" t="s">
        <v>56</v>
      </c>
      <c r="Y21" s="38">
        <v>220000</v>
      </c>
      <c r="Z21" s="24">
        <v>43959</v>
      </c>
      <c r="AA21" s="24" t="s">
        <v>113</v>
      </c>
      <c r="AB21" s="24">
        <v>44204</v>
      </c>
      <c r="AC21" s="24">
        <v>44180</v>
      </c>
      <c r="AD21" s="35" t="s">
        <v>50</v>
      </c>
      <c r="AE21" s="35" t="s">
        <v>20</v>
      </c>
      <c r="AF21" s="110">
        <f t="shared" ref="AF21:AF28" si="2">K21-Y21</f>
        <v>230000</v>
      </c>
      <c r="AG21" s="26"/>
    </row>
    <row r="22" spans="1:33" ht="69" x14ac:dyDescent="0.3">
      <c r="A22" s="42">
        <v>3</v>
      </c>
      <c r="B22" s="32" t="s">
        <v>63</v>
      </c>
      <c r="C22" s="39" t="s">
        <v>64</v>
      </c>
      <c r="D22" s="40" t="s">
        <v>87</v>
      </c>
      <c r="E22" s="32" t="s">
        <v>53</v>
      </c>
      <c r="F22" s="32">
        <v>839</v>
      </c>
      <c r="G22" s="32" t="s">
        <v>54</v>
      </c>
      <c r="H22" s="39">
        <v>1</v>
      </c>
      <c r="I22" s="39">
        <v>46</v>
      </c>
      <c r="J22" s="39" t="s">
        <v>66</v>
      </c>
      <c r="K22" s="37">
        <v>1000000</v>
      </c>
      <c r="L22" s="33" t="s">
        <v>85</v>
      </c>
      <c r="M22" s="33" t="s">
        <v>68</v>
      </c>
      <c r="N22" s="32" t="s">
        <v>19</v>
      </c>
      <c r="O22" s="41" t="s">
        <v>20</v>
      </c>
      <c r="P22" s="34" t="s">
        <v>60</v>
      </c>
      <c r="Q22" s="34" t="s">
        <v>55</v>
      </c>
      <c r="R22" s="34" t="s">
        <v>55</v>
      </c>
      <c r="S22" s="34" t="s">
        <v>55</v>
      </c>
      <c r="T22" s="34" t="s">
        <v>55</v>
      </c>
      <c r="U22" s="34" t="s">
        <v>55</v>
      </c>
      <c r="V22" s="34" t="s">
        <v>55</v>
      </c>
      <c r="W22" s="26" t="s">
        <v>114</v>
      </c>
      <c r="X22" s="35" t="s">
        <v>115</v>
      </c>
      <c r="Y22" s="38">
        <v>210000</v>
      </c>
      <c r="Z22" s="24">
        <v>43977</v>
      </c>
      <c r="AA22" s="24" t="s">
        <v>116</v>
      </c>
      <c r="AB22" s="24">
        <v>44255</v>
      </c>
      <c r="AC22" s="24">
        <v>44255</v>
      </c>
      <c r="AD22" s="35" t="s">
        <v>50</v>
      </c>
      <c r="AE22" s="35" t="s">
        <v>20</v>
      </c>
      <c r="AF22" s="110">
        <f t="shared" si="2"/>
        <v>790000</v>
      </c>
      <c r="AG22" s="26"/>
    </row>
    <row r="23" spans="1:33" ht="55.2" x14ac:dyDescent="0.3">
      <c r="A23" s="42">
        <v>4</v>
      </c>
      <c r="B23" s="39" t="s">
        <v>88</v>
      </c>
      <c r="C23" s="39" t="s">
        <v>89</v>
      </c>
      <c r="D23" s="32" t="s">
        <v>90</v>
      </c>
      <c r="E23" s="32" t="s">
        <v>91</v>
      </c>
      <c r="F23" s="32">
        <v>839</v>
      </c>
      <c r="G23" s="32" t="s">
        <v>54</v>
      </c>
      <c r="H23" s="39">
        <v>1</v>
      </c>
      <c r="I23" s="39">
        <v>46</v>
      </c>
      <c r="J23" s="39" t="s">
        <v>66</v>
      </c>
      <c r="K23" s="37">
        <v>493000</v>
      </c>
      <c r="L23" s="33" t="s">
        <v>85</v>
      </c>
      <c r="M23" s="33" t="s">
        <v>92</v>
      </c>
      <c r="N23" s="32" t="s">
        <v>19</v>
      </c>
      <c r="O23" s="41" t="s">
        <v>20</v>
      </c>
      <c r="P23" s="34" t="s">
        <v>60</v>
      </c>
      <c r="Q23" s="34" t="s">
        <v>55</v>
      </c>
      <c r="R23" s="34" t="s">
        <v>55</v>
      </c>
      <c r="S23" s="34" t="s">
        <v>55</v>
      </c>
      <c r="T23" s="34" t="s">
        <v>55</v>
      </c>
      <c r="U23" s="34" t="s">
        <v>55</v>
      </c>
      <c r="V23" s="34" t="s">
        <v>55</v>
      </c>
      <c r="W23" s="26" t="s">
        <v>119</v>
      </c>
      <c r="X23" s="26" t="s">
        <v>117</v>
      </c>
      <c r="Y23" s="38">
        <v>492716.28</v>
      </c>
      <c r="Z23" s="24">
        <v>43966</v>
      </c>
      <c r="AA23" s="24" t="s">
        <v>120</v>
      </c>
      <c r="AB23" s="24">
        <v>44373</v>
      </c>
      <c r="AC23" s="35" t="s">
        <v>50</v>
      </c>
      <c r="AD23" s="35" t="s">
        <v>50</v>
      </c>
      <c r="AE23" s="35" t="s">
        <v>50</v>
      </c>
      <c r="AF23" s="110">
        <f>K23-Y23</f>
        <v>283.71999999997206</v>
      </c>
      <c r="AG23" s="26"/>
    </row>
    <row r="24" spans="1:33" ht="41.4" x14ac:dyDescent="0.3">
      <c r="A24" s="42">
        <v>5</v>
      </c>
      <c r="B24" s="39" t="s">
        <v>88</v>
      </c>
      <c r="C24" s="39" t="s">
        <v>89</v>
      </c>
      <c r="D24" s="32" t="s">
        <v>93</v>
      </c>
      <c r="E24" s="32" t="s">
        <v>91</v>
      </c>
      <c r="F24" s="32">
        <v>839</v>
      </c>
      <c r="G24" s="32" t="s">
        <v>54</v>
      </c>
      <c r="H24" s="39">
        <v>1</v>
      </c>
      <c r="I24" s="39">
        <v>46</v>
      </c>
      <c r="J24" s="39" t="s">
        <v>66</v>
      </c>
      <c r="K24" s="37">
        <v>247000</v>
      </c>
      <c r="L24" s="33" t="s">
        <v>85</v>
      </c>
      <c r="M24" s="33" t="s">
        <v>92</v>
      </c>
      <c r="N24" s="32" t="s">
        <v>19</v>
      </c>
      <c r="O24" s="41" t="s">
        <v>20</v>
      </c>
      <c r="P24" s="34" t="s">
        <v>60</v>
      </c>
      <c r="Q24" s="34" t="s">
        <v>55</v>
      </c>
      <c r="R24" s="34" t="s">
        <v>55</v>
      </c>
      <c r="S24" s="34" t="s">
        <v>55</v>
      </c>
      <c r="T24" s="34" t="s">
        <v>55</v>
      </c>
      <c r="U24" s="34" t="s">
        <v>55</v>
      </c>
      <c r="V24" s="34" t="s">
        <v>55</v>
      </c>
      <c r="W24" s="26" t="s">
        <v>121</v>
      </c>
      <c r="X24" s="35" t="s">
        <v>118</v>
      </c>
      <c r="Y24" s="38">
        <v>246358.2</v>
      </c>
      <c r="Z24" s="24">
        <v>43966</v>
      </c>
      <c r="AA24" s="24" t="s">
        <v>122</v>
      </c>
      <c r="AB24" s="24">
        <v>44373</v>
      </c>
      <c r="AC24" s="35" t="s">
        <v>50</v>
      </c>
      <c r="AD24" s="35" t="s">
        <v>50</v>
      </c>
      <c r="AE24" s="35" t="s">
        <v>50</v>
      </c>
      <c r="AF24" s="110">
        <f t="shared" si="2"/>
        <v>641.79999999998836</v>
      </c>
      <c r="AG24" s="26"/>
    </row>
    <row r="25" spans="1:33" ht="41.4" x14ac:dyDescent="0.3">
      <c r="A25" s="42">
        <v>6</v>
      </c>
      <c r="B25" s="32" t="s">
        <v>94</v>
      </c>
      <c r="C25" s="39" t="s">
        <v>95</v>
      </c>
      <c r="D25" s="32" t="s">
        <v>96</v>
      </c>
      <c r="E25" s="32" t="s">
        <v>53</v>
      </c>
      <c r="F25" s="32">
        <v>839</v>
      </c>
      <c r="G25" s="32" t="s">
        <v>54</v>
      </c>
      <c r="H25" s="39">
        <v>1</v>
      </c>
      <c r="I25" s="39">
        <v>46</v>
      </c>
      <c r="J25" s="39" t="s">
        <v>66</v>
      </c>
      <c r="K25" s="37">
        <v>2100000</v>
      </c>
      <c r="L25" s="33" t="s">
        <v>97</v>
      </c>
      <c r="M25" s="33" t="s">
        <v>98</v>
      </c>
      <c r="N25" s="32" t="s">
        <v>19</v>
      </c>
      <c r="O25" s="41" t="s">
        <v>20</v>
      </c>
      <c r="P25" s="34" t="s">
        <v>60</v>
      </c>
      <c r="Q25" s="34" t="s">
        <v>55</v>
      </c>
      <c r="R25" s="34" t="s">
        <v>55</v>
      </c>
      <c r="S25" s="34" t="s">
        <v>55</v>
      </c>
      <c r="T25" s="34" t="s">
        <v>55</v>
      </c>
      <c r="U25" s="34" t="s">
        <v>55</v>
      </c>
      <c r="V25" s="34" t="s">
        <v>55</v>
      </c>
      <c r="W25" s="26" t="s">
        <v>123</v>
      </c>
      <c r="X25" s="35" t="s">
        <v>124</v>
      </c>
      <c r="Y25" s="38">
        <v>2100000</v>
      </c>
      <c r="Z25" s="24">
        <v>43943</v>
      </c>
      <c r="AA25" s="24" t="s">
        <v>125</v>
      </c>
      <c r="AB25" s="24">
        <v>44074</v>
      </c>
      <c r="AC25" s="24">
        <v>44074</v>
      </c>
      <c r="AD25" s="35" t="s">
        <v>50</v>
      </c>
      <c r="AE25" s="35" t="s">
        <v>20</v>
      </c>
      <c r="AF25" s="110">
        <f t="shared" si="2"/>
        <v>0</v>
      </c>
      <c r="AG25" s="26"/>
    </row>
    <row r="26" spans="1:33" ht="57.6" x14ac:dyDescent="0.3">
      <c r="A26" s="35">
        <v>7</v>
      </c>
      <c r="B26" s="32" t="s">
        <v>27</v>
      </c>
      <c r="C26" s="39" t="s">
        <v>28</v>
      </c>
      <c r="D26" s="32" t="s">
        <v>99</v>
      </c>
      <c r="E26" s="43" t="s">
        <v>23</v>
      </c>
      <c r="F26" s="43">
        <v>839</v>
      </c>
      <c r="G26" s="43" t="s">
        <v>54</v>
      </c>
      <c r="H26" s="44">
        <v>1</v>
      </c>
      <c r="I26" s="39">
        <v>46</v>
      </c>
      <c r="J26" s="39" t="s">
        <v>66</v>
      </c>
      <c r="K26" s="37">
        <v>750000</v>
      </c>
      <c r="L26" s="33" t="s">
        <v>100</v>
      </c>
      <c r="M26" s="33" t="s">
        <v>101</v>
      </c>
      <c r="N26" s="32" t="s">
        <v>24</v>
      </c>
      <c r="O26" s="45" t="s">
        <v>26</v>
      </c>
      <c r="P26" s="34" t="s">
        <v>60</v>
      </c>
      <c r="Q26" s="34">
        <v>32009237437</v>
      </c>
      <c r="R26" s="34" t="s">
        <v>126</v>
      </c>
      <c r="S26" s="25" t="s">
        <v>49</v>
      </c>
      <c r="T26" s="24">
        <v>44012</v>
      </c>
      <c r="U26" s="26" t="s">
        <v>127</v>
      </c>
      <c r="V26" s="26" t="s">
        <v>127</v>
      </c>
      <c r="W26" s="34" t="s">
        <v>55</v>
      </c>
      <c r="X26" s="35" t="s">
        <v>58</v>
      </c>
      <c r="Y26" s="38">
        <v>745000</v>
      </c>
      <c r="Z26" s="24">
        <v>44029</v>
      </c>
      <c r="AA26" s="24" t="s">
        <v>128</v>
      </c>
      <c r="AB26" s="24">
        <v>44104</v>
      </c>
      <c r="AC26" s="24">
        <v>44097</v>
      </c>
      <c r="AD26" s="35" t="s">
        <v>50</v>
      </c>
      <c r="AE26" s="35" t="s">
        <v>20</v>
      </c>
      <c r="AF26" s="110">
        <f t="shared" si="2"/>
        <v>5000</v>
      </c>
      <c r="AG26" s="26"/>
    </row>
    <row r="27" spans="1:33" ht="57.6" x14ac:dyDescent="0.3">
      <c r="A27" s="35">
        <v>8</v>
      </c>
      <c r="B27" s="32" t="s">
        <v>94</v>
      </c>
      <c r="C27" s="39" t="s">
        <v>95</v>
      </c>
      <c r="D27" s="32" t="s">
        <v>102</v>
      </c>
      <c r="E27" s="43" t="s">
        <v>23</v>
      </c>
      <c r="F27" s="43">
        <v>839</v>
      </c>
      <c r="G27" s="43" t="s">
        <v>54</v>
      </c>
      <c r="H27" s="44">
        <v>1</v>
      </c>
      <c r="I27" s="39">
        <v>46</v>
      </c>
      <c r="J27" s="39" t="s">
        <v>66</v>
      </c>
      <c r="K27" s="37">
        <v>3900000</v>
      </c>
      <c r="L27" s="33" t="s">
        <v>85</v>
      </c>
      <c r="M27" s="33" t="s">
        <v>103</v>
      </c>
      <c r="N27" s="32" t="s">
        <v>104</v>
      </c>
      <c r="O27" s="45" t="s">
        <v>26</v>
      </c>
      <c r="P27" s="34" t="s">
        <v>60</v>
      </c>
      <c r="Q27" s="34">
        <v>32009141205</v>
      </c>
      <c r="R27" s="34" t="s">
        <v>129</v>
      </c>
      <c r="S27" s="25" t="s">
        <v>49</v>
      </c>
      <c r="T27" s="31">
        <v>43977</v>
      </c>
      <c r="U27" s="26" t="s">
        <v>130</v>
      </c>
      <c r="V27" s="26" t="s">
        <v>130</v>
      </c>
      <c r="W27" s="34" t="s">
        <v>55</v>
      </c>
      <c r="X27" s="35" t="s">
        <v>124</v>
      </c>
      <c r="Y27" s="38">
        <v>3660000</v>
      </c>
      <c r="Z27" s="24">
        <v>43991</v>
      </c>
      <c r="AA27" s="24" t="s">
        <v>131</v>
      </c>
      <c r="AB27" s="24">
        <v>44185</v>
      </c>
      <c r="AC27" s="24">
        <v>44167</v>
      </c>
      <c r="AD27" s="35" t="s">
        <v>50</v>
      </c>
      <c r="AE27" s="35" t="s">
        <v>20</v>
      </c>
      <c r="AF27" s="110">
        <f t="shared" si="2"/>
        <v>240000</v>
      </c>
      <c r="AG27" s="26"/>
    </row>
    <row r="28" spans="1:33" ht="41.4" x14ac:dyDescent="0.3">
      <c r="A28" s="35">
        <v>9</v>
      </c>
      <c r="B28" s="32" t="s">
        <v>105</v>
      </c>
      <c r="C28" s="39" t="s">
        <v>106</v>
      </c>
      <c r="D28" s="32" t="s">
        <v>107</v>
      </c>
      <c r="E28" s="32" t="s">
        <v>91</v>
      </c>
      <c r="F28" s="32">
        <v>839</v>
      </c>
      <c r="G28" s="32" t="s">
        <v>54</v>
      </c>
      <c r="H28" s="44">
        <v>1</v>
      </c>
      <c r="I28" s="39">
        <v>45</v>
      </c>
      <c r="J28" s="39" t="s">
        <v>84</v>
      </c>
      <c r="K28" s="37">
        <v>37704000</v>
      </c>
      <c r="L28" s="33" t="s">
        <v>85</v>
      </c>
      <c r="M28" s="33" t="s">
        <v>59</v>
      </c>
      <c r="N28" s="32" t="s">
        <v>19</v>
      </c>
      <c r="O28" s="41" t="s">
        <v>20</v>
      </c>
      <c r="P28" s="34" t="s">
        <v>60</v>
      </c>
      <c r="Q28" s="34" t="s">
        <v>55</v>
      </c>
      <c r="R28" s="34" t="s">
        <v>55</v>
      </c>
      <c r="S28" s="34" t="s">
        <v>55</v>
      </c>
      <c r="T28" s="34" t="s">
        <v>55</v>
      </c>
      <c r="U28" s="34" t="s">
        <v>55</v>
      </c>
      <c r="V28" s="34" t="s">
        <v>55</v>
      </c>
      <c r="W28" s="26" t="s">
        <v>132</v>
      </c>
      <c r="X28" s="26" t="s">
        <v>133</v>
      </c>
      <c r="Y28" s="38">
        <v>37704000</v>
      </c>
      <c r="Z28" s="24">
        <v>43969</v>
      </c>
      <c r="AA28" s="24" t="s">
        <v>134</v>
      </c>
      <c r="AB28" s="24" t="s">
        <v>135</v>
      </c>
      <c r="AC28" s="24">
        <v>44015</v>
      </c>
      <c r="AD28" s="35" t="s">
        <v>50</v>
      </c>
      <c r="AE28" s="35" t="s">
        <v>20</v>
      </c>
      <c r="AF28" s="110">
        <f t="shared" si="2"/>
        <v>0</v>
      </c>
      <c r="AG28" s="26"/>
    </row>
    <row r="29" spans="1:33" ht="17.399999999999999" x14ac:dyDescent="0.3">
      <c r="A29" s="82" t="s">
        <v>108</v>
      </c>
      <c r="B29" s="83"/>
      <c r="C29" s="83"/>
      <c r="D29" s="83"/>
      <c r="E29" s="84"/>
      <c r="F29" s="46">
        <f>A28</f>
        <v>9</v>
      </c>
      <c r="G29" s="47"/>
      <c r="H29" s="48"/>
      <c r="I29" s="48"/>
      <c r="J29" s="49"/>
      <c r="K29" s="50">
        <f>SUM(K20:K28)</f>
        <v>49144000</v>
      </c>
      <c r="L29" s="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29">
        <f>SUM(Y20:Y28)</f>
        <v>46797628.879999995</v>
      </c>
      <c r="Z29" s="29"/>
      <c r="AA29" s="29"/>
      <c r="AB29" s="29"/>
      <c r="AC29" s="29"/>
      <c r="AD29" s="29"/>
      <c r="AE29" s="29"/>
      <c r="AF29" s="29">
        <f t="shared" ref="Z29:AF29" si="3">SUM(AF20:AF28)</f>
        <v>2346371.12</v>
      </c>
      <c r="AG29" s="28"/>
    </row>
    <row r="30" spans="1:33" x14ac:dyDescent="0.3">
      <c r="A30" s="93" t="s">
        <v>136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</row>
    <row r="31" spans="1:33" ht="18.75" customHeight="1" x14ac:dyDescent="0.3">
      <c r="A31" s="6" t="s">
        <v>17</v>
      </c>
      <c r="B31" s="87" t="s">
        <v>18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</row>
    <row r="32" spans="1:33" ht="19.5" customHeight="1" x14ac:dyDescent="0.3">
      <c r="A32" s="54" t="s">
        <v>21</v>
      </c>
      <c r="B32" s="98" t="s">
        <v>82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1:33" ht="57.6" x14ac:dyDescent="0.3">
      <c r="A33" s="35">
        <v>1</v>
      </c>
      <c r="B33" s="32" t="s">
        <v>27</v>
      </c>
      <c r="C33" s="39" t="s">
        <v>28</v>
      </c>
      <c r="D33" s="32" t="s">
        <v>137</v>
      </c>
      <c r="E33" s="43" t="s">
        <v>23</v>
      </c>
      <c r="F33" s="43">
        <v>839</v>
      </c>
      <c r="G33" s="43" t="s">
        <v>54</v>
      </c>
      <c r="H33" s="44">
        <v>1</v>
      </c>
      <c r="I33" s="39">
        <v>46</v>
      </c>
      <c r="J33" s="39" t="s">
        <v>66</v>
      </c>
      <c r="K33" s="37">
        <v>300000</v>
      </c>
      <c r="L33" s="33" t="s">
        <v>59</v>
      </c>
      <c r="M33" s="33" t="s">
        <v>68</v>
      </c>
      <c r="N33" s="32" t="s">
        <v>24</v>
      </c>
      <c r="O33" s="35" t="s">
        <v>26</v>
      </c>
      <c r="P33" s="34" t="s">
        <v>60</v>
      </c>
      <c r="Q33" s="34">
        <v>32009319931</v>
      </c>
      <c r="R33" s="34" t="s">
        <v>207</v>
      </c>
      <c r="S33" s="25" t="s">
        <v>49</v>
      </c>
      <c r="T33" s="31">
        <v>44042</v>
      </c>
      <c r="U33" s="26" t="s">
        <v>186</v>
      </c>
      <c r="V33" s="26" t="s">
        <v>186</v>
      </c>
      <c r="W33" s="34" t="s">
        <v>55</v>
      </c>
      <c r="X33" s="35" t="s">
        <v>58</v>
      </c>
      <c r="Y33" s="38">
        <v>297000</v>
      </c>
      <c r="Z33" s="24">
        <v>44057</v>
      </c>
      <c r="AA33" s="24" t="s">
        <v>206</v>
      </c>
      <c r="AB33" s="24">
        <v>44104</v>
      </c>
      <c r="AC33" s="24">
        <v>44097</v>
      </c>
      <c r="AD33" s="35" t="s">
        <v>50</v>
      </c>
      <c r="AE33" s="35" t="s">
        <v>20</v>
      </c>
      <c r="AF33" s="110">
        <f>K33-Y33</f>
        <v>3000</v>
      </c>
      <c r="AG33" s="26"/>
    </row>
    <row r="34" spans="1:33" ht="72" x14ac:dyDescent="0.3">
      <c r="A34" s="42">
        <v>2</v>
      </c>
      <c r="B34" s="32" t="s">
        <v>138</v>
      </c>
      <c r="C34" s="39" t="s">
        <v>139</v>
      </c>
      <c r="D34" s="32" t="s">
        <v>140</v>
      </c>
      <c r="E34" s="32" t="s">
        <v>23</v>
      </c>
      <c r="F34" s="32">
        <v>839</v>
      </c>
      <c r="G34" s="32" t="s">
        <v>54</v>
      </c>
      <c r="H34" s="39">
        <v>1</v>
      </c>
      <c r="I34" s="39">
        <v>46</v>
      </c>
      <c r="J34" s="39" t="s">
        <v>141</v>
      </c>
      <c r="K34" s="37">
        <v>2500000</v>
      </c>
      <c r="L34" s="33" t="s">
        <v>59</v>
      </c>
      <c r="M34" s="33" t="s">
        <v>142</v>
      </c>
      <c r="N34" s="32" t="s">
        <v>104</v>
      </c>
      <c r="O34" s="42" t="s">
        <v>26</v>
      </c>
      <c r="P34" s="34" t="s">
        <v>60</v>
      </c>
      <c r="Q34" s="34">
        <v>32009328376</v>
      </c>
      <c r="R34" s="34" t="s">
        <v>210</v>
      </c>
      <c r="S34" s="25" t="s">
        <v>49</v>
      </c>
      <c r="T34" s="31">
        <v>44042</v>
      </c>
      <c r="U34" s="26" t="s">
        <v>187</v>
      </c>
      <c r="V34" s="26" t="s">
        <v>187</v>
      </c>
      <c r="W34" s="34" t="s">
        <v>55</v>
      </c>
      <c r="X34" s="35" t="s">
        <v>209</v>
      </c>
      <c r="Y34" s="38">
        <v>2499999.6</v>
      </c>
      <c r="Z34" s="24">
        <v>44060</v>
      </c>
      <c r="AA34" s="24" t="s">
        <v>208</v>
      </c>
      <c r="AB34" s="24">
        <v>44424</v>
      </c>
      <c r="AC34" s="35" t="s">
        <v>50</v>
      </c>
      <c r="AD34" s="35" t="s">
        <v>50</v>
      </c>
      <c r="AE34" s="35" t="s">
        <v>50</v>
      </c>
      <c r="AF34" s="110">
        <f t="shared" ref="AF34:AF38" si="4">K34-Y34</f>
        <v>0.39999999990686774</v>
      </c>
      <c r="AG34" s="26"/>
    </row>
    <row r="35" spans="1:33" ht="72" x14ac:dyDescent="0.3">
      <c r="A35" s="42">
        <v>3</v>
      </c>
      <c r="B35" s="32" t="s">
        <v>138</v>
      </c>
      <c r="C35" s="39" t="s">
        <v>139</v>
      </c>
      <c r="D35" s="32" t="s">
        <v>143</v>
      </c>
      <c r="E35" s="32" t="s">
        <v>23</v>
      </c>
      <c r="F35" s="32">
        <v>839</v>
      </c>
      <c r="G35" s="32" t="s">
        <v>54</v>
      </c>
      <c r="H35" s="39">
        <v>1</v>
      </c>
      <c r="I35" s="39">
        <v>45</v>
      </c>
      <c r="J35" s="39" t="s">
        <v>84</v>
      </c>
      <c r="K35" s="37">
        <v>1500000</v>
      </c>
      <c r="L35" s="33" t="s">
        <v>59</v>
      </c>
      <c r="M35" s="33" t="s">
        <v>142</v>
      </c>
      <c r="N35" s="32" t="s">
        <v>104</v>
      </c>
      <c r="O35" s="42" t="s">
        <v>26</v>
      </c>
      <c r="P35" s="34" t="s">
        <v>60</v>
      </c>
      <c r="Q35" s="34">
        <v>32009328402</v>
      </c>
      <c r="R35" s="34" t="s">
        <v>211</v>
      </c>
      <c r="S35" s="25" t="s">
        <v>49</v>
      </c>
      <c r="T35" s="31">
        <v>44042</v>
      </c>
      <c r="U35" s="26" t="s">
        <v>193</v>
      </c>
      <c r="V35" s="26" t="s">
        <v>193</v>
      </c>
      <c r="W35" s="34" t="s">
        <v>55</v>
      </c>
      <c r="X35" s="35" t="s">
        <v>209</v>
      </c>
      <c r="Y35" s="38">
        <v>1500000</v>
      </c>
      <c r="Z35" s="24">
        <v>44060</v>
      </c>
      <c r="AA35" s="24" t="s">
        <v>212</v>
      </c>
      <c r="AB35" s="24">
        <v>44424</v>
      </c>
      <c r="AC35" s="35" t="s">
        <v>50</v>
      </c>
      <c r="AD35" s="35" t="s">
        <v>50</v>
      </c>
      <c r="AE35" s="35" t="s">
        <v>50</v>
      </c>
      <c r="AF35" s="110">
        <f t="shared" si="4"/>
        <v>0</v>
      </c>
      <c r="AG35" s="26"/>
    </row>
    <row r="36" spans="1:33" ht="43.2" x14ac:dyDescent="0.3">
      <c r="A36" s="42">
        <v>4</v>
      </c>
      <c r="B36" s="39" t="s">
        <v>88</v>
      </c>
      <c r="C36" s="39" t="s">
        <v>89</v>
      </c>
      <c r="D36" s="32" t="s">
        <v>144</v>
      </c>
      <c r="E36" s="32" t="s">
        <v>91</v>
      </c>
      <c r="F36" s="32">
        <v>839</v>
      </c>
      <c r="G36" s="32" t="s">
        <v>54</v>
      </c>
      <c r="H36" s="39">
        <v>1</v>
      </c>
      <c r="I36" s="39">
        <v>45</v>
      </c>
      <c r="J36" s="39" t="s">
        <v>84</v>
      </c>
      <c r="K36" s="37">
        <v>451656.59</v>
      </c>
      <c r="L36" s="33" t="s">
        <v>59</v>
      </c>
      <c r="M36" s="33" t="s">
        <v>92</v>
      </c>
      <c r="N36" s="32" t="s">
        <v>19</v>
      </c>
      <c r="O36" s="42" t="s">
        <v>20</v>
      </c>
      <c r="P36" s="34" t="s">
        <v>60</v>
      </c>
      <c r="Q36" s="34" t="s">
        <v>55</v>
      </c>
      <c r="R36" s="34" t="s">
        <v>55</v>
      </c>
      <c r="S36" s="34" t="s">
        <v>55</v>
      </c>
      <c r="T36" s="34" t="s">
        <v>55</v>
      </c>
      <c r="U36" s="34" t="s">
        <v>55</v>
      </c>
      <c r="V36" s="34" t="s">
        <v>55</v>
      </c>
      <c r="W36" s="26" t="s">
        <v>214</v>
      </c>
      <c r="X36" s="26" t="s">
        <v>216</v>
      </c>
      <c r="Y36" s="37">
        <v>451656.59</v>
      </c>
      <c r="Z36" s="24">
        <v>44013</v>
      </c>
      <c r="AA36" s="24" t="s">
        <v>213</v>
      </c>
      <c r="AB36" s="24">
        <v>44376</v>
      </c>
      <c r="AC36" s="35" t="s">
        <v>50</v>
      </c>
      <c r="AD36" s="35" t="s">
        <v>50</v>
      </c>
      <c r="AE36" s="35" t="s">
        <v>50</v>
      </c>
      <c r="AF36" s="110">
        <f t="shared" si="4"/>
        <v>0</v>
      </c>
      <c r="AG36" s="55" t="s">
        <v>215</v>
      </c>
    </row>
    <row r="37" spans="1:33" ht="41.4" x14ac:dyDescent="0.3">
      <c r="A37" s="42">
        <v>5</v>
      </c>
      <c r="B37" s="39" t="s">
        <v>88</v>
      </c>
      <c r="C37" s="39" t="s">
        <v>89</v>
      </c>
      <c r="D37" s="32" t="s">
        <v>145</v>
      </c>
      <c r="E37" s="32" t="s">
        <v>91</v>
      </c>
      <c r="F37" s="32">
        <v>839</v>
      </c>
      <c r="G37" s="32" t="s">
        <v>54</v>
      </c>
      <c r="H37" s="39">
        <v>1</v>
      </c>
      <c r="I37" s="39">
        <v>45</v>
      </c>
      <c r="J37" s="39" t="s">
        <v>84</v>
      </c>
      <c r="K37" s="37">
        <v>2376233.64</v>
      </c>
      <c r="L37" s="33" t="s">
        <v>59</v>
      </c>
      <c r="M37" s="33" t="s">
        <v>146</v>
      </c>
      <c r="N37" s="32" t="s">
        <v>19</v>
      </c>
      <c r="O37" s="42" t="s">
        <v>20</v>
      </c>
      <c r="P37" s="34" t="s">
        <v>60</v>
      </c>
      <c r="Q37" s="34" t="s">
        <v>55</v>
      </c>
      <c r="R37" s="34" t="s">
        <v>55</v>
      </c>
      <c r="S37" s="34" t="s">
        <v>55</v>
      </c>
      <c r="T37" s="34" t="s">
        <v>55</v>
      </c>
      <c r="U37" s="34" t="s">
        <v>55</v>
      </c>
      <c r="V37" s="34" t="s">
        <v>55</v>
      </c>
      <c r="W37" s="26" t="s">
        <v>217</v>
      </c>
      <c r="X37" s="26" t="s">
        <v>218</v>
      </c>
      <c r="Y37" s="38">
        <v>93376.93</v>
      </c>
      <c r="Z37" s="24">
        <v>44013</v>
      </c>
      <c r="AA37" s="24" t="s">
        <v>219</v>
      </c>
      <c r="AB37" s="24">
        <v>44427</v>
      </c>
      <c r="AC37" s="24">
        <v>44105</v>
      </c>
      <c r="AD37" s="35" t="s">
        <v>50</v>
      </c>
      <c r="AE37" s="35" t="s">
        <v>20</v>
      </c>
      <c r="AF37" s="110">
        <f t="shared" si="4"/>
        <v>2282856.71</v>
      </c>
      <c r="AG37" s="55" t="s">
        <v>215</v>
      </c>
    </row>
    <row r="38" spans="1:33" ht="41.4" x14ac:dyDescent="0.3">
      <c r="A38" s="42">
        <v>6</v>
      </c>
      <c r="B38" s="39" t="s">
        <v>147</v>
      </c>
      <c r="C38" s="39" t="s">
        <v>148</v>
      </c>
      <c r="D38" s="32" t="s">
        <v>149</v>
      </c>
      <c r="E38" s="32" t="s">
        <v>91</v>
      </c>
      <c r="F38" s="32">
        <v>839</v>
      </c>
      <c r="G38" s="32" t="s">
        <v>54</v>
      </c>
      <c r="H38" s="39">
        <v>1</v>
      </c>
      <c r="I38" s="39">
        <v>45</v>
      </c>
      <c r="J38" s="39" t="s">
        <v>84</v>
      </c>
      <c r="K38" s="37">
        <v>6000000</v>
      </c>
      <c r="L38" s="33" t="s">
        <v>150</v>
      </c>
      <c r="M38" s="33" t="s">
        <v>146</v>
      </c>
      <c r="N38" s="32" t="s">
        <v>19</v>
      </c>
      <c r="O38" s="42" t="s">
        <v>20</v>
      </c>
      <c r="P38" s="34" t="s">
        <v>60</v>
      </c>
      <c r="Q38" s="34" t="s">
        <v>55</v>
      </c>
      <c r="R38" s="34" t="s">
        <v>55</v>
      </c>
      <c r="S38" s="34" t="s">
        <v>55</v>
      </c>
      <c r="T38" s="34" t="s">
        <v>55</v>
      </c>
      <c r="U38" s="34" t="s">
        <v>55</v>
      </c>
      <c r="V38" s="34" t="s">
        <v>55</v>
      </c>
      <c r="W38" s="26" t="s">
        <v>220</v>
      </c>
      <c r="X38" s="26" t="s">
        <v>221</v>
      </c>
      <c r="Y38" s="37">
        <v>6000000</v>
      </c>
      <c r="Z38" s="24">
        <v>44092</v>
      </c>
      <c r="AA38" s="24" t="s">
        <v>222</v>
      </c>
      <c r="AB38" s="24">
        <v>44457</v>
      </c>
      <c r="AC38" s="35" t="s">
        <v>50</v>
      </c>
      <c r="AD38" s="35" t="s">
        <v>50</v>
      </c>
      <c r="AE38" s="35" t="s">
        <v>50</v>
      </c>
      <c r="AF38" s="110">
        <f t="shared" si="4"/>
        <v>0</v>
      </c>
      <c r="AG38" s="55" t="s">
        <v>188</v>
      </c>
    </row>
    <row r="39" spans="1:33" ht="17.399999999999999" x14ac:dyDescent="0.3">
      <c r="A39" s="97" t="s">
        <v>151</v>
      </c>
      <c r="B39" s="97"/>
      <c r="C39" s="97"/>
      <c r="D39" s="97"/>
      <c r="E39" s="97"/>
      <c r="F39" s="56">
        <f>A38</f>
        <v>6</v>
      </c>
      <c r="G39" s="57"/>
      <c r="H39" s="57"/>
      <c r="I39" s="57"/>
      <c r="J39" s="57"/>
      <c r="K39" s="50">
        <f>SUM(K33:K38)</f>
        <v>13127890.23</v>
      </c>
      <c r="L39" s="58"/>
      <c r="M39" s="58"/>
      <c r="N39" s="58"/>
      <c r="O39" s="58"/>
      <c r="P39" s="60"/>
      <c r="Q39" s="60"/>
      <c r="R39" s="60"/>
      <c r="S39" s="60"/>
      <c r="T39" s="60"/>
      <c r="U39" s="60"/>
      <c r="V39" s="60"/>
      <c r="W39" s="60"/>
      <c r="X39" s="60"/>
      <c r="Y39" s="50">
        <f>SUM(Y33:Y38)</f>
        <v>10842033.119999999</v>
      </c>
      <c r="Z39" s="50"/>
      <c r="AA39" s="50"/>
      <c r="AB39" s="50"/>
      <c r="AC39" s="50"/>
      <c r="AD39" s="50"/>
      <c r="AE39" s="50"/>
      <c r="AF39" s="50">
        <f t="shared" ref="Z39:AF39" si="5">SUM(AF33:AF38)</f>
        <v>2285857.11</v>
      </c>
      <c r="AG39" s="60"/>
    </row>
    <row r="40" spans="1:33" x14ac:dyDescent="0.3">
      <c r="A40" s="99" t="s">
        <v>152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1"/>
    </row>
    <row r="41" spans="1:33" ht="18.75" customHeight="1" x14ac:dyDescent="0.3">
      <c r="A41" s="6" t="s">
        <v>17</v>
      </c>
      <c r="B41" s="102" t="s">
        <v>18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4"/>
    </row>
    <row r="42" spans="1:33" ht="18" x14ac:dyDescent="0.3">
      <c r="A42" s="5" t="s">
        <v>21</v>
      </c>
      <c r="B42" s="88" t="s">
        <v>82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35"/>
      <c r="AG42" s="55"/>
    </row>
    <row r="43" spans="1:33" ht="55.2" x14ac:dyDescent="0.3">
      <c r="A43" s="42">
        <v>1</v>
      </c>
      <c r="B43" s="32" t="s">
        <v>94</v>
      </c>
      <c r="C43" s="39" t="s">
        <v>95</v>
      </c>
      <c r="D43" s="32" t="s">
        <v>153</v>
      </c>
      <c r="E43" s="32" t="s">
        <v>154</v>
      </c>
      <c r="F43" s="32">
        <v>839</v>
      </c>
      <c r="G43" s="32" t="s">
        <v>54</v>
      </c>
      <c r="H43" s="39">
        <v>1</v>
      </c>
      <c r="I43" s="39">
        <v>46</v>
      </c>
      <c r="J43" s="39" t="s">
        <v>66</v>
      </c>
      <c r="K43" s="37">
        <v>350000</v>
      </c>
      <c r="L43" s="33" t="s">
        <v>155</v>
      </c>
      <c r="M43" s="33" t="s">
        <v>68</v>
      </c>
      <c r="N43" s="32" t="s">
        <v>19</v>
      </c>
      <c r="O43" s="42" t="s">
        <v>20</v>
      </c>
      <c r="P43" s="34" t="s">
        <v>60</v>
      </c>
      <c r="Q43" s="34" t="s">
        <v>55</v>
      </c>
      <c r="R43" s="34" t="s">
        <v>55</v>
      </c>
      <c r="S43" s="34" t="s">
        <v>55</v>
      </c>
      <c r="T43" s="34" t="s">
        <v>55</v>
      </c>
      <c r="U43" s="34" t="s">
        <v>55</v>
      </c>
      <c r="V43" s="34" t="s">
        <v>55</v>
      </c>
      <c r="W43" s="26" t="s">
        <v>191</v>
      </c>
      <c r="X43" s="26" t="s">
        <v>56</v>
      </c>
      <c r="Y43" s="38">
        <v>350000</v>
      </c>
      <c r="Z43" s="24">
        <v>44130</v>
      </c>
      <c r="AA43" s="24" t="s">
        <v>223</v>
      </c>
      <c r="AB43" s="24">
        <v>44171</v>
      </c>
      <c r="AC43" s="24">
        <v>44134</v>
      </c>
      <c r="AD43" s="35" t="s">
        <v>50</v>
      </c>
      <c r="AE43" s="35" t="s">
        <v>20</v>
      </c>
      <c r="AF43" s="110">
        <f>K43-Y43</f>
        <v>0</v>
      </c>
      <c r="AG43" s="55"/>
    </row>
    <row r="44" spans="1:33" ht="82.8" x14ac:dyDescent="0.3">
      <c r="A44" s="42">
        <v>2</v>
      </c>
      <c r="B44" s="32" t="s">
        <v>69</v>
      </c>
      <c r="C44" s="39" t="s">
        <v>70</v>
      </c>
      <c r="D44" s="40" t="s">
        <v>156</v>
      </c>
      <c r="E44" s="32" t="s">
        <v>53</v>
      </c>
      <c r="F44" s="32">
        <v>839</v>
      </c>
      <c r="G44" s="32" t="s">
        <v>54</v>
      </c>
      <c r="H44" s="39">
        <v>1</v>
      </c>
      <c r="I44" s="39">
        <v>46</v>
      </c>
      <c r="J44" s="39" t="s">
        <v>66</v>
      </c>
      <c r="K44" s="37">
        <v>2500000</v>
      </c>
      <c r="L44" s="33" t="s">
        <v>155</v>
      </c>
      <c r="M44" s="33" t="s">
        <v>68</v>
      </c>
      <c r="N44" s="32" t="s">
        <v>19</v>
      </c>
      <c r="O44" s="42" t="s">
        <v>20</v>
      </c>
      <c r="P44" s="34" t="s">
        <v>60</v>
      </c>
      <c r="Q44" s="34" t="s">
        <v>55</v>
      </c>
      <c r="R44" s="34" t="s">
        <v>55</v>
      </c>
      <c r="S44" s="34" t="s">
        <v>55</v>
      </c>
      <c r="T44" s="34" t="s">
        <v>55</v>
      </c>
      <c r="U44" s="34" t="s">
        <v>55</v>
      </c>
      <c r="V44" s="34" t="s">
        <v>55</v>
      </c>
      <c r="W44" s="26" t="s">
        <v>189</v>
      </c>
      <c r="X44" s="26" t="s">
        <v>225</v>
      </c>
      <c r="Y44" s="38">
        <v>917665.2</v>
      </c>
      <c r="Z44" s="24">
        <v>44113</v>
      </c>
      <c r="AA44" s="24" t="s">
        <v>224</v>
      </c>
      <c r="AB44" s="24">
        <v>44124</v>
      </c>
      <c r="AC44" s="35" t="s">
        <v>50</v>
      </c>
      <c r="AD44" s="35" t="s">
        <v>50</v>
      </c>
      <c r="AE44" s="35" t="s">
        <v>50</v>
      </c>
      <c r="AF44" s="110">
        <f t="shared" ref="AF44:AF57" si="6">K44-Y44</f>
        <v>1582334.8</v>
      </c>
      <c r="AG44" s="55"/>
    </row>
    <row r="45" spans="1:33" ht="41.4" x14ac:dyDescent="0.3">
      <c r="A45" s="42">
        <v>3</v>
      </c>
      <c r="B45" s="39" t="s">
        <v>88</v>
      </c>
      <c r="C45" s="39" t="s">
        <v>89</v>
      </c>
      <c r="D45" s="32" t="s">
        <v>157</v>
      </c>
      <c r="E45" s="32" t="s">
        <v>91</v>
      </c>
      <c r="F45" s="32">
        <v>839</v>
      </c>
      <c r="G45" s="32" t="s">
        <v>54</v>
      </c>
      <c r="H45" s="39">
        <v>1</v>
      </c>
      <c r="I45" s="39">
        <v>45</v>
      </c>
      <c r="J45" s="39" t="s">
        <v>84</v>
      </c>
      <c r="K45" s="37">
        <v>12961274.4</v>
      </c>
      <c r="L45" s="33" t="s">
        <v>155</v>
      </c>
      <c r="M45" s="33" t="s">
        <v>158</v>
      </c>
      <c r="N45" s="32" t="s">
        <v>19</v>
      </c>
      <c r="O45" s="42" t="s">
        <v>20</v>
      </c>
      <c r="P45" s="34" t="s">
        <v>60</v>
      </c>
      <c r="Q45" s="34" t="s">
        <v>55</v>
      </c>
      <c r="R45" s="34" t="s">
        <v>55</v>
      </c>
      <c r="S45" s="34" t="s">
        <v>55</v>
      </c>
      <c r="T45" s="34" t="s">
        <v>55</v>
      </c>
      <c r="U45" s="34" t="s">
        <v>55</v>
      </c>
      <c r="V45" s="34" t="s">
        <v>55</v>
      </c>
      <c r="W45" s="26" t="s">
        <v>190</v>
      </c>
      <c r="X45" s="26" t="s">
        <v>218</v>
      </c>
      <c r="Y45" s="37">
        <v>12961274.4</v>
      </c>
      <c r="Z45" s="24">
        <v>44106</v>
      </c>
      <c r="AA45" s="24" t="s">
        <v>226</v>
      </c>
      <c r="AB45" s="24">
        <v>45931</v>
      </c>
      <c r="AC45" s="35" t="s">
        <v>50</v>
      </c>
      <c r="AD45" s="35" t="s">
        <v>50</v>
      </c>
      <c r="AE45" s="35" t="s">
        <v>50</v>
      </c>
      <c r="AF45" s="110">
        <f t="shared" si="6"/>
        <v>0</v>
      </c>
      <c r="AG45" s="26"/>
    </row>
    <row r="46" spans="1:33" ht="41.4" x14ac:dyDescent="0.3">
      <c r="A46" s="42">
        <v>4</v>
      </c>
      <c r="B46" s="39" t="s">
        <v>159</v>
      </c>
      <c r="C46" s="39" t="s">
        <v>160</v>
      </c>
      <c r="D46" s="32" t="s">
        <v>161</v>
      </c>
      <c r="E46" s="32" t="s">
        <v>91</v>
      </c>
      <c r="F46" s="32">
        <v>839</v>
      </c>
      <c r="G46" s="32" t="s">
        <v>54</v>
      </c>
      <c r="H46" s="39">
        <v>1</v>
      </c>
      <c r="I46" s="39">
        <v>45</v>
      </c>
      <c r="J46" s="39" t="s">
        <v>84</v>
      </c>
      <c r="K46" s="37">
        <v>830000</v>
      </c>
      <c r="L46" s="33" t="s">
        <v>155</v>
      </c>
      <c r="M46" s="33" t="s">
        <v>68</v>
      </c>
      <c r="N46" s="32" t="s">
        <v>19</v>
      </c>
      <c r="O46" s="42" t="s">
        <v>20</v>
      </c>
      <c r="P46" s="34" t="s">
        <v>60</v>
      </c>
      <c r="Q46" s="34" t="s">
        <v>55</v>
      </c>
      <c r="R46" s="34" t="s">
        <v>55</v>
      </c>
      <c r="S46" s="34" t="s">
        <v>55</v>
      </c>
      <c r="T46" s="34" t="s">
        <v>55</v>
      </c>
      <c r="U46" s="34" t="s">
        <v>55</v>
      </c>
      <c r="V46" s="34" t="s">
        <v>55</v>
      </c>
      <c r="W46" s="26" t="s">
        <v>192</v>
      </c>
      <c r="X46" s="26" t="s">
        <v>228</v>
      </c>
      <c r="Y46" s="37">
        <v>830000</v>
      </c>
      <c r="Z46" s="24">
        <v>44132</v>
      </c>
      <c r="AA46" s="24" t="s">
        <v>227</v>
      </c>
      <c r="AB46" s="24">
        <v>44193</v>
      </c>
      <c r="AC46" s="24">
        <v>44138</v>
      </c>
      <c r="AD46" s="35" t="s">
        <v>50</v>
      </c>
      <c r="AE46" s="35" t="s">
        <v>20</v>
      </c>
      <c r="AF46" s="110">
        <f t="shared" si="6"/>
        <v>0</v>
      </c>
      <c r="AG46" s="55"/>
    </row>
    <row r="47" spans="1:33" ht="72" x14ac:dyDescent="0.3">
      <c r="A47" s="42">
        <v>5</v>
      </c>
      <c r="B47" s="32" t="s">
        <v>94</v>
      </c>
      <c r="C47" s="39" t="s">
        <v>95</v>
      </c>
      <c r="D47" s="32" t="s">
        <v>162</v>
      </c>
      <c r="E47" s="32" t="s">
        <v>23</v>
      </c>
      <c r="F47" s="32">
        <v>839</v>
      </c>
      <c r="G47" s="32" t="s">
        <v>54</v>
      </c>
      <c r="H47" s="39">
        <v>1</v>
      </c>
      <c r="I47" s="39">
        <v>46</v>
      </c>
      <c r="J47" s="39" t="s">
        <v>66</v>
      </c>
      <c r="K47" s="37">
        <v>3350000</v>
      </c>
      <c r="L47" s="33" t="s">
        <v>155</v>
      </c>
      <c r="M47" s="33">
        <v>44287</v>
      </c>
      <c r="N47" s="32" t="s">
        <v>104</v>
      </c>
      <c r="O47" s="42" t="s">
        <v>26</v>
      </c>
      <c r="P47" s="34" t="s">
        <v>60</v>
      </c>
      <c r="Q47" s="34">
        <v>32009638859</v>
      </c>
      <c r="R47" s="34" t="s">
        <v>229</v>
      </c>
      <c r="S47" s="25" t="s">
        <v>49</v>
      </c>
      <c r="T47" s="31">
        <v>44152</v>
      </c>
      <c r="U47" s="26" t="s">
        <v>194</v>
      </c>
      <c r="V47" s="26" t="s">
        <v>194</v>
      </c>
      <c r="W47" s="34" t="s">
        <v>55</v>
      </c>
      <c r="X47" s="26" t="s">
        <v>124</v>
      </c>
      <c r="Y47" s="38">
        <v>3300000</v>
      </c>
      <c r="Z47" s="24">
        <v>44169</v>
      </c>
      <c r="AA47" s="24" t="s">
        <v>230</v>
      </c>
      <c r="AB47" s="24">
        <v>44320</v>
      </c>
      <c r="AC47" s="35" t="s">
        <v>50</v>
      </c>
      <c r="AD47" s="35" t="s">
        <v>50</v>
      </c>
      <c r="AE47" s="35" t="s">
        <v>50</v>
      </c>
      <c r="AF47" s="110">
        <f t="shared" si="6"/>
        <v>50000</v>
      </c>
      <c r="AG47" s="26"/>
    </row>
    <row r="48" spans="1:33" ht="72" x14ac:dyDescent="0.3">
      <c r="A48" s="42">
        <v>6</v>
      </c>
      <c r="B48" s="32" t="s">
        <v>94</v>
      </c>
      <c r="C48" s="39" t="s">
        <v>95</v>
      </c>
      <c r="D48" s="32" t="s">
        <v>163</v>
      </c>
      <c r="E48" s="32" t="s">
        <v>23</v>
      </c>
      <c r="F48" s="32">
        <v>839</v>
      </c>
      <c r="G48" s="32" t="s">
        <v>54</v>
      </c>
      <c r="H48" s="39">
        <v>1</v>
      </c>
      <c r="I48" s="39">
        <v>46</v>
      </c>
      <c r="J48" s="39" t="s">
        <v>66</v>
      </c>
      <c r="K48" s="37">
        <v>4630000</v>
      </c>
      <c r="L48" s="33" t="s">
        <v>155</v>
      </c>
      <c r="M48" s="33">
        <v>44287</v>
      </c>
      <c r="N48" s="32" t="s">
        <v>104</v>
      </c>
      <c r="O48" s="42" t="s">
        <v>26</v>
      </c>
      <c r="P48" s="34" t="s">
        <v>60</v>
      </c>
      <c r="Q48" s="34">
        <v>32009638855</v>
      </c>
      <c r="R48" s="34" t="s">
        <v>231</v>
      </c>
      <c r="S48" s="25" t="s">
        <v>49</v>
      </c>
      <c r="T48" s="31">
        <v>44152</v>
      </c>
      <c r="U48" s="26" t="s">
        <v>195</v>
      </c>
      <c r="V48" s="26" t="s">
        <v>195</v>
      </c>
      <c r="W48" s="34" t="s">
        <v>55</v>
      </c>
      <c r="X48" s="26" t="s">
        <v>124</v>
      </c>
      <c r="Y48" s="38">
        <v>4620000</v>
      </c>
      <c r="Z48" s="24">
        <v>44169</v>
      </c>
      <c r="AA48" s="24" t="s">
        <v>232</v>
      </c>
      <c r="AB48" s="24">
        <v>44320</v>
      </c>
      <c r="AC48" s="35" t="s">
        <v>50</v>
      </c>
      <c r="AD48" s="35" t="s">
        <v>50</v>
      </c>
      <c r="AE48" s="35" t="s">
        <v>50</v>
      </c>
      <c r="AF48" s="110">
        <f t="shared" si="6"/>
        <v>10000</v>
      </c>
      <c r="AG48" s="26"/>
    </row>
    <row r="49" spans="1:33" ht="55.2" x14ac:dyDescent="0.3">
      <c r="A49" s="42">
        <v>7</v>
      </c>
      <c r="B49" s="32" t="s">
        <v>63</v>
      </c>
      <c r="C49" s="39" t="s">
        <v>64</v>
      </c>
      <c r="D49" s="40" t="s">
        <v>164</v>
      </c>
      <c r="E49" s="32" t="s">
        <v>53</v>
      </c>
      <c r="F49" s="32">
        <v>839</v>
      </c>
      <c r="G49" s="32" t="s">
        <v>54</v>
      </c>
      <c r="H49" s="39">
        <v>1</v>
      </c>
      <c r="I49" s="39">
        <v>46</v>
      </c>
      <c r="J49" s="39" t="s">
        <v>66</v>
      </c>
      <c r="K49" s="37">
        <v>350000</v>
      </c>
      <c r="L49" s="33" t="s">
        <v>103</v>
      </c>
      <c r="M49" s="33">
        <v>44228</v>
      </c>
      <c r="N49" s="32" t="s">
        <v>19</v>
      </c>
      <c r="O49" s="42" t="s">
        <v>20</v>
      </c>
      <c r="P49" s="34" t="s">
        <v>60</v>
      </c>
      <c r="Q49" s="34" t="s">
        <v>55</v>
      </c>
      <c r="R49" s="34" t="s">
        <v>55</v>
      </c>
      <c r="S49" s="34" t="s">
        <v>55</v>
      </c>
      <c r="T49" s="34" t="s">
        <v>55</v>
      </c>
      <c r="U49" s="34" t="s">
        <v>55</v>
      </c>
      <c r="V49" s="34" t="s">
        <v>55</v>
      </c>
      <c r="W49" s="26" t="s">
        <v>196</v>
      </c>
      <c r="X49" s="26" t="s">
        <v>124</v>
      </c>
      <c r="Y49" s="38">
        <v>350000</v>
      </c>
      <c r="Z49" s="24">
        <v>44161</v>
      </c>
      <c r="AA49" s="24" t="s">
        <v>233</v>
      </c>
      <c r="AB49" s="24">
        <v>44264</v>
      </c>
      <c r="AC49" s="24">
        <v>44264</v>
      </c>
      <c r="AD49" s="35" t="s">
        <v>50</v>
      </c>
      <c r="AE49" s="35" t="s">
        <v>20</v>
      </c>
      <c r="AF49" s="110">
        <f t="shared" si="6"/>
        <v>0</v>
      </c>
      <c r="AG49" s="55"/>
    </row>
    <row r="50" spans="1:33" ht="41.4" x14ac:dyDescent="0.3">
      <c r="A50" s="35">
        <v>8</v>
      </c>
      <c r="B50" s="51" t="s">
        <v>165</v>
      </c>
      <c r="C50" s="51" t="s">
        <v>166</v>
      </c>
      <c r="D50" s="32" t="s">
        <v>167</v>
      </c>
      <c r="E50" s="32" t="s">
        <v>23</v>
      </c>
      <c r="F50" s="32">
        <v>839</v>
      </c>
      <c r="G50" s="32" t="s">
        <v>54</v>
      </c>
      <c r="H50" s="39">
        <v>1</v>
      </c>
      <c r="I50" s="39">
        <v>45</v>
      </c>
      <c r="J50" s="39" t="s">
        <v>84</v>
      </c>
      <c r="K50" s="37">
        <v>1000000</v>
      </c>
      <c r="L50" s="33" t="s">
        <v>103</v>
      </c>
      <c r="M50" s="33" t="s">
        <v>168</v>
      </c>
      <c r="N50" s="32" t="s">
        <v>19</v>
      </c>
      <c r="O50" s="42" t="s">
        <v>20</v>
      </c>
      <c r="P50" s="34" t="s">
        <v>60</v>
      </c>
      <c r="Q50" s="34" t="s">
        <v>55</v>
      </c>
      <c r="R50" s="34" t="s">
        <v>55</v>
      </c>
      <c r="S50" s="34" t="s">
        <v>55</v>
      </c>
      <c r="T50" s="34" t="s">
        <v>55</v>
      </c>
      <c r="U50" s="34" t="s">
        <v>55</v>
      </c>
      <c r="V50" s="34" t="s">
        <v>55</v>
      </c>
      <c r="W50" s="26" t="s">
        <v>197</v>
      </c>
      <c r="X50" s="26" t="s">
        <v>234</v>
      </c>
      <c r="Y50" s="38">
        <v>609572.73</v>
      </c>
      <c r="Z50" s="24">
        <v>44146</v>
      </c>
      <c r="AA50" s="24" t="s">
        <v>235</v>
      </c>
      <c r="AB50" s="24">
        <v>44748</v>
      </c>
      <c r="AC50" s="35" t="s">
        <v>50</v>
      </c>
      <c r="AD50" s="35" t="s">
        <v>50</v>
      </c>
      <c r="AE50" s="35" t="s">
        <v>50</v>
      </c>
      <c r="AF50" s="110">
        <f t="shared" si="6"/>
        <v>390427.27</v>
      </c>
      <c r="AG50" s="55"/>
    </row>
    <row r="51" spans="1:33" ht="41.4" x14ac:dyDescent="0.3">
      <c r="A51" s="42">
        <v>9</v>
      </c>
      <c r="B51" s="51" t="s">
        <v>169</v>
      </c>
      <c r="C51" s="51" t="s">
        <v>170</v>
      </c>
      <c r="D51" s="32" t="s">
        <v>171</v>
      </c>
      <c r="E51" s="32" t="s">
        <v>154</v>
      </c>
      <c r="F51" s="32">
        <v>839</v>
      </c>
      <c r="G51" s="32" t="s">
        <v>54</v>
      </c>
      <c r="H51" s="39">
        <v>1</v>
      </c>
      <c r="I51" s="39">
        <v>45</v>
      </c>
      <c r="J51" s="39" t="s">
        <v>84</v>
      </c>
      <c r="K51" s="37">
        <v>2530000</v>
      </c>
      <c r="L51" s="33" t="s">
        <v>103</v>
      </c>
      <c r="M51" s="33" t="s">
        <v>172</v>
      </c>
      <c r="N51" s="32" t="s">
        <v>19</v>
      </c>
      <c r="O51" s="42" t="s">
        <v>20</v>
      </c>
      <c r="P51" s="34" t="s">
        <v>60</v>
      </c>
      <c r="Q51" s="34" t="s">
        <v>55</v>
      </c>
      <c r="R51" s="34" t="s">
        <v>55</v>
      </c>
      <c r="S51" s="34" t="s">
        <v>55</v>
      </c>
      <c r="T51" s="34" t="s">
        <v>55</v>
      </c>
      <c r="U51" s="34" t="s">
        <v>55</v>
      </c>
      <c r="V51" s="34" t="s">
        <v>55</v>
      </c>
      <c r="W51" s="26" t="s">
        <v>198</v>
      </c>
      <c r="X51" s="26" t="s">
        <v>124</v>
      </c>
      <c r="Y51" s="37">
        <v>2530000</v>
      </c>
      <c r="Z51" s="24">
        <v>44158</v>
      </c>
      <c r="AA51" s="24" t="s">
        <v>236</v>
      </c>
      <c r="AB51" s="24">
        <v>44277</v>
      </c>
      <c r="AC51" s="35" t="s">
        <v>50</v>
      </c>
      <c r="AD51" s="35" t="s">
        <v>50</v>
      </c>
      <c r="AE51" s="35" t="s">
        <v>50</v>
      </c>
      <c r="AF51" s="110">
        <f t="shared" si="6"/>
        <v>0</v>
      </c>
      <c r="AG51" s="55"/>
    </row>
    <row r="52" spans="1:33" ht="72" x14ac:dyDescent="0.3">
      <c r="A52" s="42">
        <v>10</v>
      </c>
      <c r="B52" s="39" t="s">
        <v>147</v>
      </c>
      <c r="C52" s="39" t="s">
        <v>173</v>
      </c>
      <c r="D52" s="32" t="s">
        <v>174</v>
      </c>
      <c r="E52" s="32" t="s">
        <v>23</v>
      </c>
      <c r="F52" s="32">
        <v>839</v>
      </c>
      <c r="G52" s="32" t="s">
        <v>54</v>
      </c>
      <c r="H52" s="39">
        <v>1</v>
      </c>
      <c r="I52" s="39">
        <v>46</v>
      </c>
      <c r="J52" s="39" t="s">
        <v>141</v>
      </c>
      <c r="K52" s="37">
        <v>9700000</v>
      </c>
      <c r="L52" s="33">
        <v>44166</v>
      </c>
      <c r="M52" s="33">
        <v>44531</v>
      </c>
      <c r="N52" s="32" t="s">
        <v>24</v>
      </c>
      <c r="O52" s="42" t="s">
        <v>26</v>
      </c>
      <c r="P52" s="34" t="s">
        <v>60</v>
      </c>
      <c r="Q52" s="34">
        <v>32009779691</v>
      </c>
      <c r="R52" s="34" t="s">
        <v>237</v>
      </c>
      <c r="S52" s="25" t="s">
        <v>49</v>
      </c>
      <c r="T52" s="31">
        <v>44186</v>
      </c>
      <c r="U52" s="26" t="s">
        <v>199</v>
      </c>
      <c r="V52" s="26" t="s">
        <v>199</v>
      </c>
      <c r="W52" s="34" t="s">
        <v>55</v>
      </c>
      <c r="X52" s="35" t="s">
        <v>209</v>
      </c>
      <c r="Y52" s="38">
        <v>9573696</v>
      </c>
      <c r="Z52" s="24">
        <v>44196</v>
      </c>
      <c r="AA52" s="24" t="s">
        <v>238</v>
      </c>
      <c r="AB52" s="24">
        <v>44561</v>
      </c>
      <c r="AC52" s="35" t="s">
        <v>50</v>
      </c>
      <c r="AD52" s="35" t="s">
        <v>50</v>
      </c>
      <c r="AE52" s="35" t="s">
        <v>50</v>
      </c>
      <c r="AF52" s="110">
        <f t="shared" si="6"/>
        <v>126304</v>
      </c>
      <c r="AG52" s="26"/>
    </row>
    <row r="53" spans="1:33" ht="72" x14ac:dyDescent="0.3">
      <c r="A53" s="42">
        <v>11</v>
      </c>
      <c r="B53" s="39" t="s">
        <v>147</v>
      </c>
      <c r="C53" s="39" t="s">
        <v>173</v>
      </c>
      <c r="D53" s="32" t="s">
        <v>175</v>
      </c>
      <c r="E53" s="32" t="s">
        <v>23</v>
      </c>
      <c r="F53" s="32">
        <v>839</v>
      </c>
      <c r="G53" s="32" t="s">
        <v>54</v>
      </c>
      <c r="H53" s="39">
        <v>1</v>
      </c>
      <c r="I53" s="39">
        <v>45</v>
      </c>
      <c r="J53" s="39" t="s">
        <v>84</v>
      </c>
      <c r="K53" s="37">
        <v>6300000</v>
      </c>
      <c r="L53" s="33">
        <v>44166</v>
      </c>
      <c r="M53" s="33">
        <v>44531</v>
      </c>
      <c r="N53" s="32" t="s">
        <v>24</v>
      </c>
      <c r="O53" s="42" t="s">
        <v>26</v>
      </c>
      <c r="P53" s="34" t="s">
        <v>60</v>
      </c>
      <c r="Q53" s="34"/>
      <c r="R53" s="34"/>
      <c r="S53" s="25" t="s">
        <v>49</v>
      </c>
      <c r="T53" s="31">
        <v>44186</v>
      </c>
      <c r="U53" s="26" t="s">
        <v>200</v>
      </c>
      <c r="V53" s="26" t="s">
        <v>200</v>
      </c>
      <c r="W53" s="34" t="s">
        <v>55</v>
      </c>
      <c r="X53" s="35" t="s">
        <v>209</v>
      </c>
      <c r="Y53" s="38">
        <v>6197388</v>
      </c>
      <c r="Z53" s="24">
        <v>44196</v>
      </c>
      <c r="AA53" s="24" t="s">
        <v>239</v>
      </c>
      <c r="AB53" s="24">
        <v>44561</v>
      </c>
      <c r="AC53" s="35" t="s">
        <v>50</v>
      </c>
      <c r="AD53" s="35" t="s">
        <v>50</v>
      </c>
      <c r="AE53" s="35" t="s">
        <v>50</v>
      </c>
      <c r="AF53" s="110">
        <f t="shared" si="6"/>
        <v>102612</v>
      </c>
      <c r="AG53" s="26"/>
    </row>
    <row r="54" spans="1:33" ht="55.2" x14ac:dyDescent="0.3">
      <c r="A54" s="42">
        <v>12</v>
      </c>
      <c r="B54" s="32" t="s">
        <v>94</v>
      </c>
      <c r="C54" s="39" t="s">
        <v>95</v>
      </c>
      <c r="D54" s="32" t="s">
        <v>176</v>
      </c>
      <c r="E54" s="32" t="s">
        <v>23</v>
      </c>
      <c r="F54" s="32">
        <v>839</v>
      </c>
      <c r="G54" s="32" t="s">
        <v>54</v>
      </c>
      <c r="H54" s="39">
        <v>1</v>
      </c>
      <c r="I54" s="39">
        <v>46</v>
      </c>
      <c r="J54" s="39" t="s">
        <v>66</v>
      </c>
      <c r="K54" s="37">
        <v>900000</v>
      </c>
      <c r="L54" s="33">
        <v>44166</v>
      </c>
      <c r="M54" s="33">
        <v>44287</v>
      </c>
      <c r="N54" s="32" t="s">
        <v>19</v>
      </c>
      <c r="O54" s="42" t="s">
        <v>20</v>
      </c>
      <c r="P54" s="34" t="s">
        <v>60</v>
      </c>
      <c r="Q54" s="34" t="s">
        <v>55</v>
      </c>
      <c r="R54" s="34" t="s">
        <v>55</v>
      </c>
      <c r="S54" s="34" t="s">
        <v>55</v>
      </c>
      <c r="T54" s="34" t="s">
        <v>55</v>
      </c>
      <c r="U54" s="34" t="s">
        <v>55</v>
      </c>
      <c r="V54" s="34" t="s">
        <v>55</v>
      </c>
      <c r="W54" s="67" t="s">
        <v>242</v>
      </c>
      <c r="X54" s="26" t="s">
        <v>241</v>
      </c>
      <c r="Y54" s="38">
        <v>849450</v>
      </c>
      <c r="Z54" s="24">
        <v>44194</v>
      </c>
      <c r="AA54" s="24" t="s">
        <v>240</v>
      </c>
      <c r="AB54" s="24">
        <v>44316</v>
      </c>
      <c r="AC54" s="35" t="s">
        <v>50</v>
      </c>
      <c r="AD54" s="35" t="s">
        <v>50</v>
      </c>
      <c r="AE54" s="35" t="s">
        <v>50</v>
      </c>
      <c r="AF54" s="110">
        <f t="shared" si="6"/>
        <v>50550</v>
      </c>
      <c r="AG54" s="55"/>
    </row>
    <row r="55" spans="1:33" ht="41.4" x14ac:dyDescent="0.3">
      <c r="A55" s="42">
        <v>13</v>
      </c>
      <c r="B55" s="32" t="s">
        <v>69</v>
      </c>
      <c r="C55" s="39" t="s">
        <v>69</v>
      </c>
      <c r="D55" s="32" t="s">
        <v>177</v>
      </c>
      <c r="E55" s="32" t="s">
        <v>23</v>
      </c>
      <c r="F55" s="32">
        <v>839</v>
      </c>
      <c r="G55" s="32" t="s">
        <v>54</v>
      </c>
      <c r="H55" s="39">
        <v>1</v>
      </c>
      <c r="I55" s="39">
        <v>46</v>
      </c>
      <c r="J55" s="39" t="s">
        <v>66</v>
      </c>
      <c r="K55" s="37">
        <v>550000</v>
      </c>
      <c r="L55" s="33">
        <v>44166</v>
      </c>
      <c r="M55" s="33">
        <v>44287</v>
      </c>
      <c r="N55" s="32" t="s">
        <v>19</v>
      </c>
      <c r="O55" s="42" t="s">
        <v>20</v>
      </c>
      <c r="P55" s="34" t="s">
        <v>60</v>
      </c>
      <c r="Q55" s="34" t="s">
        <v>55</v>
      </c>
      <c r="R55" s="34" t="s">
        <v>55</v>
      </c>
      <c r="S55" s="34" t="s">
        <v>55</v>
      </c>
      <c r="T55" s="34" t="s">
        <v>55</v>
      </c>
      <c r="U55" s="34" t="s">
        <v>55</v>
      </c>
      <c r="V55" s="34" t="s">
        <v>55</v>
      </c>
      <c r="W55" s="67" t="s">
        <v>201</v>
      </c>
      <c r="X55" s="26" t="s">
        <v>244</v>
      </c>
      <c r="Y55" s="38">
        <v>500000</v>
      </c>
      <c r="Z55" s="24">
        <v>44183</v>
      </c>
      <c r="AA55" s="24" t="s">
        <v>243</v>
      </c>
      <c r="AB55" s="24">
        <v>44469</v>
      </c>
      <c r="AC55" s="24">
        <v>44194</v>
      </c>
      <c r="AD55" s="35" t="s">
        <v>50</v>
      </c>
      <c r="AE55" s="35" t="s">
        <v>20</v>
      </c>
      <c r="AF55" s="110">
        <f t="shared" si="6"/>
        <v>50000</v>
      </c>
      <c r="AG55" s="55"/>
    </row>
    <row r="56" spans="1:33" ht="41.4" x14ac:dyDescent="0.3">
      <c r="A56" s="42">
        <v>14</v>
      </c>
      <c r="B56" s="51" t="s">
        <v>169</v>
      </c>
      <c r="C56" s="51" t="s">
        <v>170</v>
      </c>
      <c r="D56" s="32" t="s">
        <v>178</v>
      </c>
      <c r="E56" s="32" t="s">
        <v>154</v>
      </c>
      <c r="F56" s="32">
        <v>839</v>
      </c>
      <c r="G56" s="32" t="s">
        <v>54</v>
      </c>
      <c r="H56" s="39">
        <v>1</v>
      </c>
      <c r="I56" s="39">
        <v>46</v>
      </c>
      <c r="J56" s="39" t="s">
        <v>66</v>
      </c>
      <c r="K56" s="37">
        <v>2530000</v>
      </c>
      <c r="L56" s="33">
        <v>44166</v>
      </c>
      <c r="M56" s="33">
        <v>44287</v>
      </c>
      <c r="N56" s="32" t="s">
        <v>19</v>
      </c>
      <c r="O56" s="42" t="s">
        <v>20</v>
      </c>
      <c r="P56" s="34" t="s">
        <v>60</v>
      </c>
      <c r="Q56" s="34" t="s">
        <v>55</v>
      </c>
      <c r="R56" s="34" t="s">
        <v>55</v>
      </c>
      <c r="S56" s="34" t="s">
        <v>55</v>
      </c>
      <c r="T56" s="34" t="s">
        <v>55</v>
      </c>
      <c r="U56" s="34" t="s">
        <v>55</v>
      </c>
      <c r="V56" s="34" t="s">
        <v>55</v>
      </c>
      <c r="W56" s="67" t="s">
        <v>202</v>
      </c>
      <c r="X56" s="26" t="s">
        <v>124</v>
      </c>
      <c r="Y56" s="37">
        <v>2530000</v>
      </c>
      <c r="Z56" s="24">
        <v>44188</v>
      </c>
      <c r="AA56" s="24" t="s">
        <v>245</v>
      </c>
      <c r="AB56" s="24">
        <v>44308</v>
      </c>
      <c r="AC56" s="35" t="s">
        <v>50</v>
      </c>
      <c r="AD56" s="35" t="s">
        <v>50</v>
      </c>
      <c r="AE56" s="35" t="s">
        <v>50</v>
      </c>
      <c r="AF56" s="110">
        <f t="shared" si="6"/>
        <v>0</v>
      </c>
      <c r="AG56" s="55"/>
    </row>
    <row r="57" spans="1:33" ht="41.4" x14ac:dyDescent="0.3">
      <c r="A57" s="42">
        <v>15</v>
      </c>
      <c r="B57" s="39" t="s">
        <v>147</v>
      </c>
      <c r="C57" s="39" t="s">
        <v>173</v>
      </c>
      <c r="D57" s="32" t="s">
        <v>179</v>
      </c>
      <c r="E57" s="32" t="s">
        <v>23</v>
      </c>
      <c r="F57" s="32">
        <v>839</v>
      </c>
      <c r="G57" s="32" t="s">
        <v>54</v>
      </c>
      <c r="H57" s="39">
        <v>1</v>
      </c>
      <c r="I57" s="39">
        <v>45</v>
      </c>
      <c r="J57" s="39" t="s">
        <v>84</v>
      </c>
      <c r="K57" s="37">
        <v>1200000</v>
      </c>
      <c r="L57" s="33" t="s">
        <v>68</v>
      </c>
      <c r="M57" s="33">
        <v>44531</v>
      </c>
      <c r="N57" s="32" t="s">
        <v>19</v>
      </c>
      <c r="O57" s="42" t="s">
        <v>20</v>
      </c>
      <c r="P57" s="34" t="s">
        <v>60</v>
      </c>
      <c r="Q57" s="34" t="s">
        <v>55</v>
      </c>
      <c r="R57" s="34" t="s">
        <v>55</v>
      </c>
      <c r="S57" s="34" t="s">
        <v>55</v>
      </c>
      <c r="T57" s="34" t="s">
        <v>55</v>
      </c>
      <c r="U57" s="34" t="s">
        <v>55</v>
      </c>
      <c r="V57" s="34" t="s">
        <v>55</v>
      </c>
      <c r="W57" s="67" t="s">
        <v>203</v>
      </c>
      <c r="X57" s="35" t="s">
        <v>209</v>
      </c>
      <c r="Y57" s="38">
        <v>1200000</v>
      </c>
      <c r="Z57" s="24">
        <v>44189</v>
      </c>
      <c r="AA57" s="24" t="s">
        <v>246</v>
      </c>
      <c r="AB57" s="24">
        <v>44561</v>
      </c>
      <c r="AC57" s="35" t="s">
        <v>50</v>
      </c>
      <c r="AD57" s="35" t="s">
        <v>50</v>
      </c>
      <c r="AE57" s="35" t="s">
        <v>50</v>
      </c>
      <c r="AF57" s="110">
        <f t="shared" si="6"/>
        <v>0</v>
      </c>
      <c r="AG57" s="67"/>
    </row>
    <row r="58" spans="1:33" ht="17.399999999999999" x14ac:dyDescent="0.3">
      <c r="A58" s="97" t="s">
        <v>180</v>
      </c>
      <c r="B58" s="97"/>
      <c r="C58" s="97"/>
      <c r="D58" s="97"/>
      <c r="E58" s="97"/>
      <c r="F58" s="56">
        <f>A57</f>
        <v>15</v>
      </c>
      <c r="G58" s="57"/>
      <c r="H58" s="57"/>
      <c r="I58" s="57"/>
      <c r="J58" s="57"/>
      <c r="K58" s="50">
        <f>SUM(K43:K57)</f>
        <v>49681274.399999999</v>
      </c>
      <c r="L58" s="58"/>
      <c r="M58" s="58"/>
      <c r="N58" s="58"/>
      <c r="O58" s="58"/>
      <c r="P58" s="60"/>
      <c r="Q58" s="60"/>
      <c r="R58" s="60"/>
      <c r="S58" s="60"/>
      <c r="T58" s="60"/>
      <c r="U58" s="60"/>
      <c r="V58" s="60"/>
      <c r="W58" s="60"/>
      <c r="X58" s="60"/>
      <c r="Y58" s="50">
        <f>SUM(Y43:Y57)</f>
        <v>47319046.329999998</v>
      </c>
      <c r="Z58" s="50"/>
      <c r="AA58" s="50"/>
      <c r="AB58" s="50"/>
      <c r="AC58" s="50"/>
      <c r="AD58" s="50"/>
      <c r="AE58" s="50"/>
      <c r="AF58" s="50">
        <f t="shared" ref="Z58:AF58" si="7">SUM(AF43:AF57)</f>
        <v>2362228.0700000003</v>
      </c>
      <c r="AG58" s="60"/>
    </row>
    <row r="59" spans="1:33" ht="20.399999999999999" x14ac:dyDescent="0.3">
      <c r="A59" s="108" t="s">
        <v>181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</row>
    <row r="60" spans="1:33" ht="18" x14ac:dyDescent="0.3">
      <c r="A60" s="109" t="s">
        <v>182</v>
      </c>
      <c r="B60" s="109"/>
      <c r="C60" s="109"/>
      <c r="D60" s="109"/>
      <c r="E60" s="109"/>
      <c r="F60" s="52">
        <f>F58+F39+F29+F16</f>
        <v>33</v>
      </c>
      <c r="G60" s="109" t="s">
        <v>183</v>
      </c>
      <c r="H60" s="109"/>
      <c r="I60" s="109"/>
      <c r="J60" s="109"/>
      <c r="K60" s="53">
        <f>K58+K39+K29+K16</f>
        <v>115188164.63</v>
      </c>
      <c r="L60" s="59"/>
      <c r="M60" s="59"/>
      <c r="N60" s="59"/>
      <c r="O60" s="59"/>
      <c r="P60" s="61"/>
      <c r="Q60" s="61"/>
      <c r="R60" s="61"/>
      <c r="S60" s="61"/>
      <c r="T60" s="61"/>
      <c r="U60" s="61"/>
      <c r="V60" s="61"/>
      <c r="W60" s="61"/>
      <c r="X60" s="61"/>
      <c r="Y60" s="62">
        <f>Y58+Y39+Y29+Y16</f>
        <v>106728524.20999998</v>
      </c>
      <c r="Z60" s="62"/>
      <c r="AA60" s="62"/>
      <c r="AB60" s="62"/>
      <c r="AC60" s="62"/>
      <c r="AD60" s="62"/>
      <c r="AE60" s="62"/>
      <c r="AF60" s="62">
        <f t="shared" ref="Z60:AF60" si="8">AF58+AF39+AF29+AF16</f>
        <v>8459640.4199999999</v>
      </c>
      <c r="AG60" s="61"/>
    </row>
    <row r="61" spans="1:33" ht="18" x14ac:dyDescent="0.3">
      <c r="A61" s="70" t="s">
        <v>184</v>
      </c>
      <c r="B61" s="70"/>
      <c r="C61" s="70"/>
      <c r="D61" s="70"/>
      <c r="E61" s="70"/>
      <c r="F61" s="63">
        <f>F60</f>
        <v>33</v>
      </c>
      <c r="G61" s="71" t="s">
        <v>25</v>
      </c>
      <c r="H61" s="72"/>
      <c r="I61" s="72"/>
      <c r="J61" s="73"/>
      <c r="K61" s="64">
        <f>K60</f>
        <v>115188164.63</v>
      </c>
      <c r="L61" s="65">
        <v>1</v>
      </c>
      <c r="M61" s="4"/>
      <c r="N61" s="4"/>
      <c r="O61" s="4"/>
      <c r="P61" s="105"/>
      <c r="Q61" s="106"/>
      <c r="R61" s="106"/>
      <c r="S61" s="106"/>
      <c r="T61" s="106"/>
      <c r="U61" s="106"/>
      <c r="V61" s="106"/>
      <c r="W61" s="106"/>
      <c r="X61" s="107"/>
      <c r="Y61" s="64">
        <f>Y60</f>
        <v>106728524.20999998</v>
      </c>
      <c r="Z61" s="105"/>
      <c r="AA61" s="106"/>
      <c r="AB61" s="106"/>
      <c r="AC61" s="106"/>
      <c r="AD61" s="106"/>
      <c r="AE61" s="106"/>
      <c r="AF61" s="106"/>
      <c r="AG61" s="107"/>
    </row>
    <row r="62" spans="1:33" ht="18" x14ac:dyDescent="0.3">
      <c r="A62" s="70" t="s">
        <v>185</v>
      </c>
      <c r="B62" s="70"/>
      <c r="C62" s="70"/>
      <c r="D62" s="70"/>
      <c r="E62" s="70"/>
      <c r="F62" s="55"/>
      <c r="G62" s="71" t="s">
        <v>25</v>
      </c>
      <c r="H62" s="72"/>
      <c r="I62" s="72"/>
      <c r="J62" s="73"/>
      <c r="K62" s="64">
        <f>K61-Y61</f>
        <v>8459640.4200000167</v>
      </c>
      <c r="L62" s="66">
        <f>K62/K61</f>
        <v>7.3441923891864491E-2</v>
      </c>
      <c r="M62" s="65"/>
      <c r="N62" s="65"/>
      <c r="O62" s="65"/>
      <c r="P62" s="94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6"/>
    </row>
    <row r="63" spans="1:33" x14ac:dyDescent="0.3">
      <c r="F63">
        <v>22</v>
      </c>
    </row>
    <row r="64" spans="1:33" x14ac:dyDescent="0.3">
      <c r="F64">
        <f>(F63/F60)*100</f>
        <v>66.666666666666657</v>
      </c>
      <c r="G64">
        <f>100-F64</f>
        <v>33.333333333333343</v>
      </c>
    </row>
  </sheetData>
  <autoFilter ref="A8:O8"/>
  <mergeCells count="50">
    <mergeCell ref="A58:E58"/>
    <mergeCell ref="A59:O59"/>
    <mergeCell ref="A60:E60"/>
    <mergeCell ref="G60:J60"/>
    <mergeCell ref="Y6:Y7"/>
    <mergeCell ref="Z6:Z7"/>
    <mergeCell ref="A62:E62"/>
    <mergeCell ref="G62:J62"/>
    <mergeCell ref="P62:AG62"/>
    <mergeCell ref="A39:E39"/>
    <mergeCell ref="A30:AG30"/>
    <mergeCell ref="B31:AG31"/>
    <mergeCell ref="B32:AG32"/>
    <mergeCell ref="A40:AG40"/>
    <mergeCell ref="B41:AG41"/>
    <mergeCell ref="A61:E61"/>
    <mergeCell ref="G61:J61"/>
    <mergeCell ref="P61:X61"/>
    <mergeCell ref="Z61:AG61"/>
    <mergeCell ref="B42:O42"/>
    <mergeCell ref="N6:N7"/>
    <mergeCell ref="A29:E29"/>
    <mergeCell ref="A17:AG17"/>
    <mergeCell ref="B18:AG18"/>
    <mergeCell ref="B19:AG19"/>
    <mergeCell ref="AD6:AD7"/>
    <mergeCell ref="AG6:AG7"/>
    <mergeCell ref="A10:AG10"/>
    <mergeCell ref="B11:AG11"/>
    <mergeCell ref="B12:AG12"/>
    <mergeCell ref="U6:U7"/>
    <mergeCell ref="AA6:AA7"/>
    <mergeCell ref="R6:S6"/>
    <mergeCell ref="T6:T7"/>
    <mergeCell ref="X6:X7"/>
    <mergeCell ref="AF6:AF7"/>
    <mergeCell ref="A16:E16"/>
    <mergeCell ref="G16:J16"/>
    <mergeCell ref="A6:A7"/>
    <mergeCell ref="B6:B7"/>
    <mergeCell ref="C6:C7"/>
    <mergeCell ref="D6:D7"/>
    <mergeCell ref="E6:E7"/>
    <mergeCell ref="F6:G6"/>
    <mergeCell ref="AB6:AC6"/>
    <mergeCell ref="V6:W6"/>
    <mergeCell ref="H6:H7"/>
    <mergeCell ref="I6:J6"/>
    <mergeCell ref="K6:K7"/>
    <mergeCell ref="L6:M6"/>
  </mergeCells>
  <hyperlinks>
    <hyperlink ref="S15" r:id="rId1"/>
    <hyperlink ref="S26" r:id="rId2"/>
    <hyperlink ref="S27" r:id="rId3"/>
    <hyperlink ref="S33:S35" r:id="rId4" display="http://utp.sberbank-ast.ru/"/>
    <hyperlink ref="S47" r:id="rId5"/>
    <hyperlink ref="S48" r:id="rId6"/>
    <hyperlink ref="S52" r:id="rId7"/>
    <hyperlink ref="S53" r:id="rId8"/>
  </hyperlinks>
  <pageMargins left="0.23622047244094491" right="0.23622047244094491" top="0.55118110236220474" bottom="0.55118110236220474" header="0.31496062992125984" footer="0.31496062992125984"/>
  <pageSetup paperSize="9" scale="21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Корнейчук Анна</dc:creator>
  <cp:lastModifiedBy>Кретова Вера</cp:lastModifiedBy>
  <cp:lastPrinted>2018-11-22T10:48:33Z</cp:lastPrinted>
  <dcterms:created xsi:type="dcterms:W3CDTF">2017-08-25T09:14:10Z</dcterms:created>
  <dcterms:modified xsi:type="dcterms:W3CDTF">2021-03-30T07:48:40Z</dcterms:modified>
</cp:coreProperties>
</file>