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00"/>
  </bookViews>
  <sheets>
    <sheet name="Баланс энергия" sheetId="2" r:id="rId1"/>
    <sheet name="Баланс мощность" sheetId="1" r:id="rId2"/>
  </sheets>
  <definedNames>
    <definedName name="_xlnm.Print_Area" localSheetId="1">'Баланс мощность'!$A$1:$AK$55</definedName>
    <definedName name="_xlnm.Print_Area" localSheetId="0">'Баланс энергия'!$A$1:$AK$54</definedName>
  </definedNames>
  <calcPr calcId="162913"/>
</workbook>
</file>

<file path=xl/calcChain.xml><?xml version="1.0" encoding="utf-8"?>
<calcChain xmlns="http://schemas.openxmlformats.org/spreadsheetml/2006/main">
  <c r="AA19" i="2" l="1"/>
  <c r="Z19" i="2"/>
  <c r="Z24" i="2"/>
  <c r="AA22" i="2"/>
  <c r="Z22" i="2"/>
  <c r="Z22" i="1" l="1"/>
  <c r="AJ24" i="1" l="1"/>
  <c r="AJ17" i="1"/>
  <c r="AE24" i="1"/>
  <c r="AE17" i="1"/>
  <c r="AE16" i="1"/>
  <c r="AJ16" i="1" s="1"/>
  <c r="AC16" i="1"/>
  <c r="AH16" i="1" s="1"/>
  <c r="P19" i="1"/>
  <c r="Q19" i="1"/>
  <c r="AF22" i="1"/>
  <c r="AK22" i="1" s="1"/>
  <c r="AE22" i="1"/>
  <c r="AJ22" i="1" s="1"/>
  <c r="Z24" i="1" l="1"/>
  <c r="U24" i="1"/>
  <c r="AJ35" i="1"/>
  <c r="AJ34" i="1"/>
  <c r="AJ33" i="1"/>
  <c r="AJ32" i="1"/>
  <c r="AE33" i="1"/>
  <c r="AE34" i="1"/>
  <c r="AE35" i="1"/>
  <c r="AE32" i="1"/>
  <c r="AJ41" i="1"/>
  <c r="AE41" i="1"/>
  <c r="AJ40" i="2" l="1"/>
  <c r="AE40" i="2"/>
  <c r="AJ24" i="2"/>
  <c r="AJ17" i="2"/>
  <c r="AE22" i="2"/>
  <c r="AJ22" i="2" s="1"/>
  <c r="AF19" i="2"/>
  <c r="AK19" i="2" s="1"/>
  <c r="AE19" i="2"/>
  <c r="AJ19" i="2" s="1"/>
  <c r="AE17" i="2"/>
  <c r="AE24" i="2"/>
  <c r="Z16" i="2"/>
  <c r="X16" i="2"/>
  <c r="AC16" i="2" s="1"/>
  <c r="AH16" i="2" s="1"/>
  <c r="AE16" i="2" l="1"/>
  <c r="AJ16" i="2" s="1"/>
  <c r="Z40" i="2"/>
  <c r="Z32" i="2"/>
  <c r="Z33" i="2"/>
  <c r="Z34" i="2"/>
  <c r="Z31" i="2"/>
  <c r="F19" i="1" l="1"/>
  <c r="G19" i="1"/>
  <c r="F22" i="1"/>
  <c r="F34" i="1"/>
  <c r="F33" i="1"/>
  <c r="F32" i="1"/>
  <c r="G22" i="1"/>
  <c r="D16" i="1"/>
  <c r="I16" i="1" l="1"/>
  <c r="K16" i="1"/>
  <c r="Z21" i="1" l="1"/>
  <c r="Z19" i="1"/>
  <c r="AA19" i="1"/>
  <c r="U19" i="1" l="1"/>
  <c r="V19" i="1"/>
  <c r="AJ37" i="1" l="1"/>
  <c r="AE37" i="1"/>
  <c r="Z37" i="1"/>
  <c r="Z17" i="1" s="1"/>
  <c r="U37" i="1"/>
  <c r="U17" i="1" s="1"/>
  <c r="P37" i="1"/>
  <c r="P17" i="1" s="1"/>
  <c r="AJ36" i="2"/>
  <c r="AE36" i="2"/>
  <c r="U36" i="2"/>
  <c r="U17" i="2" s="1"/>
  <c r="P36" i="2"/>
  <c r="P17" i="2" s="1"/>
  <c r="Z17" i="2" s="1"/>
  <c r="F36" i="2"/>
  <c r="K36" i="2"/>
  <c r="K34" i="1" l="1"/>
  <c r="K33" i="1"/>
  <c r="K32" i="1"/>
  <c r="K37" i="1" l="1"/>
  <c r="K17" i="1" s="1"/>
  <c r="W35" i="1"/>
  <c r="AB35" i="1"/>
  <c r="AG35" i="1"/>
  <c r="R35" i="1"/>
  <c r="M35" i="1"/>
  <c r="C35" i="1"/>
  <c r="H35" i="1"/>
  <c r="F37" i="1" l="1"/>
  <c r="F17" i="1" s="1"/>
  <c r="K17" i="2" l="1"/>
  <c r="L22" i="1"/>
  <c r="K22" i="1"/>
  <c r="F17" i="2"/>
  <c r="AG34" i="2" l="1"/>
  <c r="AB34" i="2"/>
  <c r="W34" i="2"/>
  <c r="R34" i="2"/>
  <c r="M34" i="2"/>
  <c r="C34" i="2"/>
  <c r="E47" i="1" l="1"/>
  <c r="H33" i="1"/>
  <c r="C34" i="1"/>
  <c r="C33" i="1"/>
  <c r="H34" i="1"/>
  <c r="K47" i="1"/>
  <c r="G46" i="2" l="1"/>
  <c r="AK36" i="2" l="1"/>
  <c r="AI36" i="2"/>
  <c r="AH36" i="2"/>
  <c r="AF36" i="2"/>
  <c r="AD36" i="2"/>
  <c r="AC36" i="2"/>
  <c r="AA36" i="2"/>
  <c r="Y36" i="2"/>
  <c r="X36" i="2"/>
  <c r="V36" i="2"/>
  <c r="T36" i="2"/>
  <c r="S36" i="2"/>
  <c r="Q36" i="2"/>
  <c r="O36" i="2"/>
  <c r="N36" i="2"/>
  <c r="L36" i="2"/>
  <c r="J36" i="2"/>
  <c r="I36" i="2"/>
  <c r="D36" i="2"/>
  <c r="C33" i="2"/>
  <c r="C32" i="2"/>
  <c r="C31" i="2"/>
  <c r="C36" i="2" l="1"/>
  <c r="AB33" i="2"/>
  <c r="AG33" i="2"/>
  <c r="AG34" i="1"/>
  <c r="AB34" i="1"/>
  <c r="R34" i="1"/>
  <c r="M34" i="1"/>
  <c r="R33" i="2"/>
  <c r="M33" i="2"/>
  <c r="W33" i="2" l="1"/>
  <c r="W34" i="1"/>
  <c r="W33" i="1"/>
  <c r="AB33" i="1"/>
  <c r="X8" i="1"/>
  <c r="X19" i="1"/>
  <c r="X21" i="1"/>
  <c r="F46" i="2"/>
  <c r="L46" i="2"/>
  <c r="L48" i="2" s="1"/>
  <c r="K46" i="2"/>
  <c r="K48" i="2" s="1"/>
  <c r="W14" i="2"/>
  <c r="R14" i="2"/>
  <c r="M14" i="2"/>
  <c r="W15" i="2"/>
  <c r="R15" i="2"/>
  <c r="M15" i="2"/>
  <c r="R20" i="2"/>
  <c r="M20" i="2"/>
  <c r="W23" i="2"/>
  <c r="R23" i="2"/>
  <c r="M23" i="2"/>
  <c r="W24" i="2"/>
  <c r="R24" i="2"/>
  <c r="AC8" i="1"/>
  <c r="N8" i="1"/>
  <c r="AK47" i="1"/>
  <c r="AK49" i="1" s="1"/>
  <c r="AJ47" i="1"/>
  <c r="AF47" i="1"/>
  <c r="AF49" i="1" s="1"/>
  <c r="AE47" i="1"/>
  <c r="K21" i="1"/>
  <c r="F21" i="1"/>
  <c r="AH46" i="2"/>
  <c r="AH48" i="2" s="1"/>
  <c r="AC46" i="2"/>
  <c r="AG41" i="1"/>
  <c r="AG43" i="1" s="1"/>
  <c r="AB41" i="1"/>
  <c r="AG33" i="1"/>
  <c r="AI21" i="1"/>
  <c r="AH21" i="1"/>
  <c r="AE21" i="1"/>
  <c r="AD21" i="1"/>
  <c r="AC21" i="1"/>
  <c r="AK19" i="1"/>
  <c r="AJ19" i="1"/>
  <c r="AI19" i="1"/>
  <c r="AH19" i="1"/>
  <c r="AI9" i="1"/>
  <c r="AI8" i="1" s="1"/>
  <c r="AF19" i="1"/>
  <c r="AE19" i="1"/>
  <c r="AD19" i="1"/>
  <c r="AD9" i="1"/>
  <c r="AD8" i="1" s="1"/>
  <c r="AC19" i="1"/>
  <c r="AG24" i="1"/>
  <c r="AG23" i="1"/>
  <c r="AG20" i="1"/>
  <c r="AG16" i="1"/>
  <c r="AG15" i="1"/>
  <c r="AG14" i="1"/>
  <c r="AH8" i="1"/>
  <c r="AB24" i="1"/>
  <c r="AB23" i="1"/>
  <c r="AB20" i="1"/>
  <c r="AB15" i="1"/>
  <c r="AB14" i="1"/>
  <c r="AH21" i="2"/>
  <c r="AC21" i="2"/>
  <c r="AG24" i="2"/>
  <c r="AG23" i="2"/>
  <c r="AG20" i="2"/>
  <c r="AG17" i="2"/>
  <c r="AG16" i="2"/>
  <c r="AG15" i="2"/>
  <c r="AG14" i="2"/>
  <c r="AI9" i="2"/>
  <c r="AI8" i="2" s="1"/>
  <c r="AD9" i="2"/>
  <c r="F21" i="2"/>
  <c r="E21" i="2"/>
  <c r="D21" i="2"/>
  <c r="E9" i="2"/>
  <c r="E8" i="2" s="1"/>
  <c r="D8" i="2"/>
  <c r="D18" i="2" s="1"/>
  <c r="C24" i="2"/>
  <c r="C23" i="2"/>
  <c r="C22" i="2"/>
  <c r="C20" i="2"/>
  <c r="C17" i="2"/>
  <c r="C16" i="2"/>
  <c r="C15" i="2"/>
  <c r="C14" i="2"/>
  <c r="AB24" i="2"/>
  <c r="AB23" i="2"/>
  <c r="AB20" i="2"/>
  <c r="AB17" i="2"/>
  <c r="AB16" i="2"/>
  <c r="AB15" i="2"/>
  <c r="AB14" i="2"/>
  <c r="AH8" i="2"/>
  <c r="AH18" i="2" s="1"/>
  <c r="AD8" i="2"/>
  <c r="AD18" i="2" s="1"/>
  <c r="AE12" i="2" s="1"/>
  <c r="AC8" i="2"/>
  <c r="AC18" i="2" s="1"/>
  <c r="J47" i="1"/>
  <c r="J49" i="1" s="1"/>
  <c r="H32" i="1"/>
  <c r="H37" i="1" s="1"/>
  <c r="C32" i="1"/>
  <c r="C37" i="1" s="1"/>
  <c r="H24" i="1"/>
  <c r="H23" i="1"/>
  <c r="J21" i="1"/>
  <c r="I21" i="1"/>
  <c r="H20" i="1"/>
  <c r="L19" i="1"/>
  <c r="K19" i="1"/>
  <c r="J19" i="1"/>
  <c r="I19" i="1"/>
  <c r="I8" i="1"/>
  <c r="H17" i="1"/>
  <c r="H16" i="1"/>
  <c r="H15" i="1"/>
  <c r="H14" i="1"/>
  <c r="J9" i="1"/>
  <c r="J8" i="1" s="1"/>
  <c r="C24" i="1"/>
  <c r="C23" i="1"/>
  <c r="E21" i="1"/>
  <c r="D21" i="1"/>
  <c r="C20" i="1"/>
  <c r="E19" i="1"/>
  <c r="D19" i="1"/>
  <c r="D8" i="1"/>
  <c r="C17" i="1"/>
  <c r="C16" i="1"/>
  <c r="C15" i="1"/>
  <c r="C14" i="1"/>
  <c r="E9" i="1"/>
  <c r="E8" i="1" s="1"/>
  <c r="AI48" i="2"/>
  <c r="AD48" i="2"/>
  <c r="AC48" i="2"/>
  <c r="AK42" i="2"/>
  <c r="AJ42" i="2"/>
  <c r="AI42" i="2"/>
  <c r="AH42" i="2"/>
  <c r="AF42" i="2"/>
  <c r="AE42" i="2"/>
  <c r="AD42" i="2"/>
  <c r="AC42" i="2"/>
  <c r="AG40" i="2"/>
  <c r="AB40" i="2"/>
  <c r="AG32" i="2"/>
  <c r="AG31" i="2"/>
  <c r="AB32" i="2"/>
  <c r="AB31" i="2"/>
  <c r="L49" i="1"/>
  <c r="I49" i="1"/>
  <c r="G49" i="1"/>
  <c r="E49" i="1"/>
  <c r="D49" i="1"/>
  <c r="L43" i="1"/>
  <c r="K43" i="1"/>
  <c r="J43" i="1"/>
  <c r="I43" i="1"/>
  <c r="H43" i="1"/>
  <c r="G43" i="1"/>
  <c r="F43" i="1"/>
  <c r="E43" i="1"/>
  <c r="D43" i="1"/>
  <c r="C43" i="1"/>
  <c r="L37" i="1"/>
  <c r="J37" i="1"/>
  <c r="I37" i="1"/>
  <c r="G37" i="1"/>
  <c r="E37" i="1"/>
  <c r="D37" i="1"/>
  <c r="AK37" i="1"/>
  <c r="AI37" i="1"/>
  <c r="AH37" i="1"/>
  <c r="AF37" i="1"/>
  <c r="AD37" i="1"/>
  <c r="AC37" i="1"/>
  <c r="AK43" i="1"/>
  <c r="AJ43" i="1"/>
  <c r="AI43" i="1"/>
  <c r="AH43" i="1"/>
  <c r="AF43" i="1"/>
  <c r="AE43" i="1"/>
  <c r="AD43" i="1"/>
  <c r="AC43" i="1"/>
  <c r="AI49" i="1"/>
  <c r="AH49" i="1"/>
  <c r="AD49" i="1"/>
  <c r="AC49" i="1"/>
  <c r="H31" i="2"/>
  <c r="H36" i="2" s="1"/>
  <c r="G48" i="2"/>
  <c r="E48" i="2"/>
  <c r="D48" i="2"/>
  <c r="J48" i="2"/>
  <c r="I48" i="2"/>
  <c r="G42" i="2"/>
  <c r="F42" i="2"/>
  <c r="E42" i="2"/>
  <c r="D42" i="2"/>
  <c r="C42" i="2"/>
  <c r="L42" i="2"/>
  <c r="K42" i="2"/>
  <c r="J42" i="2"/>
  <c r="I42" i="2"/>
  <c r="H42" i="2"/>
  <c r="G36" i="2"/>
  <c r="E36" i="2"/>
  <c r="H24" i="2"/>
  <c r="H23" i="2"/>
  <c r="H22" i="2"/>
  <c r="K21" i="2"/>
  <c r="J21" i="2"/>
  <c r="I21" i="2"/>
  <c r="H20" i="2"/>
  <c r="H17" i="2"/>
  <c r="H16" i="2"/>
  <c r="H15" i="2"/>
  <c r="H14" i="2"/>
  <c r="J9" i="2"/>
  <c r="J8" i="2" s="1"/>
  <c r="J18" i="2" s="1"/>
  <c r="I8" i="2"/>
  <c r="I18" i="2" s="1"/>
  <c r="R33" i="1"/>
  <c r="M33" i="1"/>
  <c r="AA47" i="1"/>
  <c r="AA49" i="1" s="1"/>
  <c r="W16" i="1"/>
  <c r="P47" i="1"/>
  <c r="P49" i="1" s="1"/>
  <c r="X8" i="2"/>
  <c r="X18" i="2" s="1"/>
  <c r="Y19" i="1"/>
  <c r="T19" i="1"/>
  <c r="O19" i="1"/>
  <c r="Y9" i="1"/>
  <c r="Y8" i="1" s="1"/>
  <c r="Y18" i="1" s="1"/>
  <c r="W14" i="1"/>
  <c r="W15" i="1"/>
  <c r="W20" i="1"/>
  <c r="Y21" i="1"/>
  <c r="W23" i="1"/>
  <c r="W24" i="1"/>
  <c r="Y49" i="1"/>
  <c r="X47" i="1"/>
  <c r="X49" i="1" s="1"/>
  <c r="AA43" i="1"/>
  <c r="Z43" i="1"/>
  <c r="Y43" i="1"/>
  <c r="X43" i="1"/>
  <c r="W41" i="1"/>
  <c r="AA37" i="1"/>
  <c r="Y37" i="1"/>
  <c r="X37" i="1"/>
  <c r="T49" i="1"/>
  <c r="S47" i="1"/>
  <c r="S49" i="1" s="1"/>
  <c r="V43" i="1"/>
  <c r="U43" i="1"/>
  <c r="T43" i="1"/>
  <c r="S43" i="1"/>
  <c r="R41" i="1"/>
  <c r="V37" i="1"/>
  <c r="T37" i="1"/>
  <c r="S37" i="1"/>
  <c r="R24" i="1"/>
  <c r="R23" i="1"/>
  <c r="T21" i="1"/>
  <c r="S21" i="1"/>
  <c r="R20" i="1"/>
  <c r="S19" i="1"/>
  <c r="R15" i="1"/>
  <c r="R14" i="1"/>
  <c r="T9" i="1"/>
  <c r="T8" i="1" s="1"/>
  <c r="Y48" i="2"/>
  <c r="X46" i="2"/>
  <c r="X48" i="2" s="1"/>
  <c r="AA42" i="2"/>
  <c r="Z42" i="2"/>
  <c r="Y42" i="2"/>
  <c r="X42" i="2"/>
  <c r="W40" i="2"/>
  <c r="W31" i="2"/>
  <c r="X21" i="2"/>
  <c r="W16" i="2"/>
  <c r="Y9" i="2"/>
  <c r="Y8" i="2" s="1"/>
  <c r="T48" i="2"/>
  <c r="U46" i="2"/>
  <c r="U48" i="2" s="1"/>
  <c r="S46" i="2"/>
  <c r="S48" i="2" s="1"/>
  <c r="V42" i="2"/>
  <c r="U42" i="2"/>
  <c r="U24" i="2" s="1"/>
  <c r="T42" i="2"/>
  <c r="S42" i="2"/>
  <c r="R40" i="2"/>
  <c r="R32" i="2"/>
  <c r="R31" i="2"/>
  <c r="S21" i="2"/>
  <c r="R17" i="2"/>
  <c r="R16" i="2"/>
  <c r="T9" i="2"/>
  <c r="T8" i="2" s="1"/>
  <c r="S8" i="2"/>
  <c r="S18" i="2" s="1"/>
  <c r="N19" i="1"/>
  <c r="O48" i="2"/>
  <c r="Q42" i="2"/>
  <c r="P42" i="2"/>
  <c r="P24" i="2" s="1"/>
  <c r="O42" i="2"/>
  <c r="N42" i="2"/>
  <c r="M40" i="2"/>
  <c r="N8" i="2"/>
  <c r="N18" i="2" s="1"/>
  <c r="O9" i="2"/>
  <c r="O8" i="2" s="1"/>
  <c r="O18" i="2" s="1"/>
  <c r="M16" i="2"/>
  <c r="M31" i="2"/>
  <c r="O49" i="1"/>
  <c r="Q43" i="1"/>
  <c r="P43" i="1"/>
  <c r="O43" i="1"/>
  <c r="N43" i="1"/>
  <c r="Q37" i="1"/>
  <c r="O37" i="1"/>
  <c r="N37" i="1"/>
  <c r="M24" i="1"/>
  <c r="M23" i="1"/>
  <c r="M20" i="1"/>
  <c r="M15" i="1"/>
  <c r="M14" i="1"/>
  <c r="O9" i="1"/>
  <c r="O8" i="1" s="1"/>
  <c r="M41" i="1"/>
  <c r="N47" i="1"/>
  <c r="N49" i="1" s="1"/>
  <c r="O21" i="1"/>
  <c r="N21" i="1"/>
  <c r="N46" i="2"/>
  <c r="N48" i="2" s="1"/>
  <c r="N21" i="2"/>
  <c r="M24" i="2" l="1"/>
  <c r="U21" i="2"/>
  <c r="AB43" i="1"/>
  <c r="K11" i="2"/>
  <c r="I25" i="2" s="1"/>
  <c r="AG36" i="2"/>
  <c r="R36" i="2"/>
  <c r="AB36" i="2"/>
  <c r="F48" i="2"/>
  <c r="C46" i="2"/>
  <c r="C48" i="2" s="1"/>
  <c r="M43" i="1"/>
  <c r="W43" i="1"/>
  <c r="R43" i="1"/>
  <c r="M22" i="1"/>
  <c r="P21" i="1"/>
  <c r="M32" i="1"/>
  <c r="M37" i="1" s="1"/>
  <c r="W17" i="1"/>
  <c r="M42" i="2"/>
  <c r="R42" i="2"/>
  <c r="AH18" i="1"/>
  <c r="AJ11" i="1" s="1"/>
  <c r="AH25" i="1" s="1"/>
  <c r="Z12" i="1"/>
  <c r="Y25" i="1" s="1"/>
  <c r="E18" i="1"/>
  <c r="F12" i="1" s="1"/>
  <c r="AI18" i="1"/>
  <c r="AJ12" i="1" s="1"/>
  <c r="AI25" i="1" s="1"/>
  <c r="T18" i="1"/>
  <c r="U12" i="1" s="1"/>
  <c r="J18" i="1"/>
  <c r="K12" i="1" s="1"/>
  <c r="J25" i="1" s="1"/>
  <c r="AD18" i="1"/>
  <c r="AE12" i="1" s="1"/>
  <c r="AD25" i="1" s="1"/>
  <c r="O18" i="1"/>
  <c r="P12" i="1" s="1"/>
  <c r="O25" i="1" s="1"/>
  <c r="AC18" i="1"/>
  <c r="AE11" i="1" s="1"/>
  <c r="AC25" i="1" s="1"/>
  <c r="D18" i="1"/>
  <c r="F11" i="1" s="1"/>
  <c r="I18" i="1"/>
  <c r="K11" i="1" s="1"/>
  <c r="P12" i="2"/>
  <c r="O25" i="2" s="1"/>
  <c r="Z11" i="2"/>
  <c r="X25" i="2" s="1"/>
  <c r="W42" i="2"/>
  <c r="AB42" i="2"/>
  <c r="AG42" i="2"/>
  <c r="U11" i="2"/>
  <c r="AI18" i="2"/>
  <c r="AJ12" i="2" s="1"/>
  <c r="P11" i="2"/>
  <c r="T18" i="2"/>
  <c r="U12" i="2" s="1"/>
  <c r="T25" i="2" s="1"/>
  <c r="Y18" i="2"/>
  <c r="E18" i="2"/>
  <c r="F12" i="2" s="1"/>
  <c r="E25" i="2" s="1"/>
  <c r="F11" i="2"/>
  <c r="D25" i="2" s="1"/>
  <c r="U21" i="1"/>
  <c r="U47" i="1"/>
  <c r="U49" i="1" s="1"/>
  <c r="H46" i="2"/>
  <c r="H48" i="2" s="1"/>
  <c r="K49" i="1"/>
  <c r="F47" i="1"/>
  <c r="F49" i="1" s="1"/>
  <c r="AG32" i="1"/>
  <c r="AG37" i="1" s="1"/>
  <c r="AG17" i="1"/>
  <c r="N18" i="1"/>
  <c r="P11" i="1" s="1"/>
  <c r="AB17" i="1"/>
  <c r="W32" i="1"/>
  <c r="W37" i="1" s="1"/>
  <c r="Z47" i="1"/>
  <c r="AE11" i="2"/>
  <c r="AE9" i="2" s="1"/>
  <c r="AE8" i="2" s="1"/>
  <c r="AE18" i="2" s="1"/>
  <c r="AJ11" i="2"/>
  <c r="R32" i="1"/>
  <c r="R37" i="1" s="1"/>
  <c r="R17" i="1"/>
  <c r="K12" i="2"/>
  <c r="K9" i="2" s="1"/>
  <c r="K8" i="2" s="1"/>
  <c r="AD25" i="2"/>
  <c r="AG22" i="1"/>
  <c r="AJ21" i="1"/>
  <c r="M16" i="1"/>
  <c r="AB32" i="1"/>
  <c r="AB37" i="1" s="1"/>
  <c r="R16" i="1"/>
  <c r="AB16" i="1"/>
  <c r="C22" i="1"/>
  <c r="C47" i="1" s="1"/>
  <c r="C49" i="1" s="1"/>
  <c r="H22" i="1"/>
  <c r="H47" i="1" s="1"/>
  <c r="H49" i="1" s="1"/>
  <c r="AB22" i="1"/>
  <c r="AG47" i="1"/>
  <c r="AG49" i="1" s="1"/>
  <c r="AJ49" i="1"/>
  <c r="AB47" i="1"/>
  <c r="AB49" i="1" s="1"/>
  <c r="AE49" i="1"/>
  <c r="S8" i="1"/>
  <c r="Q47" i="1"/>
  <c r="W22" i="1"/>
  <c r="X18" i="1"/>
  <c r="Z11" i="1" s="1"/>
  <c r="Z9" i="1" s="1"/>
  <c r="Z8" i="1" s="1"/>
  <c r="Z18" i="1" l="1"/>
  <c r="AA13" i="1" s="1"/>
  <c r="AA9" i="1" s="1"/>
  <c r="AA8" i="1" s="1"/>
  <c r="M17" i="1"/>
  <c r="E25" i="1"/>
  <c r="P9" i="2"/>
  <c r="T25" i="1"/>
  <c r="F9" i="1"/>
  <c r="F8" i="1" s="1"/>
  <c r="F18" i="1" s="1"/>
  <c r="G13" i="1" s="1"/>
  <c r="G9" i="1" s="1"/>
  <c r="G8" i="1" s="1"/>
  <c r="K9" i="1"/>
  <c r="K8" i="1" s="1"/>
  <c r="K18" i="1" s="1"/>
  <c r="L13" i="1" s="1"/>
  <c r="L9" i="1" s="1"/>
  <c r="L8" i="1" s="1"/>
  <c r="N25" i="1"/>
  <c r="J25" i="2"/>
  <c r="K18" i="2"/>
  <c r="L13" i="2" s="1"/>
  <c r="U9" i="2"/>
  <c r="U8" i="2" s="1"/>
  <c r="U18" i="2" s="1"/>
  <c r="AJ9" i="2"/>
  <c r="AJ8" i="2" s="1"/>
  <c r="AJ18" i="2" s="1"/>
  <c r="Z49" i="1"/>
  <c r="W47" i="1"/>
  <c r="W49" i="1" s="1"/>
  <c r="AI25" i="2"/>
  <c r="S25" i="2"/>
  <c r="P9" i="1"/>
  <c r="P8" i="1" s="1"/>
  <c r="P18" i="1" s="1"/>
  <c r="AC25" i="2"/>
  <c r="F9" i="2"/>
  <c r="F8" i="2" s="1"/>
  <c r="AH25" i="2"/>
  <c r="N25" i="2"/>
  <c r="AJ9" i="1"/>
  <c r="AJ8" i="1" s="1"/>
  <c r="AJ18" i="1" s="1"/>
  <c r="Q49" i="1"/>
  <c r="M47" i="1"/>
  <c r="M49" i="1" s="1"/>
  <c r="AE9" i="1"/>
  <c r="AE8" i="1" s="1"/>
  <c r="AE18" i="1" s="1"/>
  <c r="X25" i="1"/>
  <c r="D25" i="1"/>
  <c r="S18" i="1"/>
  <c r="U11" i="1" s="1"/>
  <c r="U9" i="1" s="1"/>
  <c r="U8" i="1" s="1"/>
  <c r="U18" i="1" s="1"/>
  <c r="I25" i="1"/>
  <c r="G18" i="1" l="1"/>
  <c r="G25" i="1" s="1"/>
  <c r="Q13" i="1"/>
  <c r="Q9" i="1" s="1"/>
  <c r="Q8" i="1" s="1"/>
  <c r="Q18" i="1" s="1"/>
  <c r="AA18" i="1"/>
  <c r="AA21" i="1" s="1"/>
  <c r="V13" i="2"/>
  <c r="V9" i="2" s="1"/>
  <c r="V8" i="2" s="1"/>
  <c r="V18" i="2" s="1"/>
  <c r="L9" i="2"/>
  <c r="L8" i="2" s="1"/>
  <c r="L18" i="2" s="1"/>
  <c r="L21" i="2" s="1"/>
  <c r="H21" i="2" s="1"/>
  <c r="K25" i="2"/>
  <c r="F18" i="2"/>
  <c r="S25" i="1"/>
  <c r="V13" i="1"/>
  <c r="V9" i="1" s="1"/>
  <c r="V8" i="1" s="1"/>
  <c r="V18" i="1" s="1"/>
  <c r="AF13" i="1"/>
  <c r="AF9" i="1" s="1"/>
  <c r="AF8" i="1" s="1"/>
  <c r="AF18" i="1" s="1"/>
  <c r="K25" i="1"/>
  <c r="L18" i="1"/>
  <c r="H18" i="1" s="1"/>
  <c r="F25" i="1"/>
  <c r="AK13" i="1"/>
  <c r="AK9" i="1" s="1"/>
  <c r="AK8" i="1" s="1"/>
  <c r="AK18" i="1" s="1"/>
  <c r="Q21" i="1" l="1"/>
  <c r="M21" i="1" s="1"/>
  <c r="W18" i="1"/>
  <c r="V25" i="1"/>
  <c r="P25" i="1"/>
  <c r="Z25" i="1"/>
  <c r="G13" i="2"/>
  <c r="G9" i="2" s="1"/>
  <c r="G8" i="2" s="1"/>
  <c r="G18" i="2" s="1"/>
  <c r="U25" i="2"/>
  <c r="L25" i="2"/>
  <c r="H18" i="2"/>
  <c r="H8" i="2" s="1"/>
  <c r="H19" i="2" s="1"/>
  <c r="C18" i="1"/>
  <c r="G21" i="1"/>
  <c r="C21" i="1" s="1"/>
  <c r="L21" i="1"/>
  <c r="H21" i="1" s="1"/>
  <c r="H8" i="1" s="1"/>
  <c r="H19" i="1" s="1"/>
  <c r="AJ25" i="1"/>
  <c r="L25" i="1"/>
  <c r="U25" i="1"/>
  <c r="R18" i="2"/>
  <c r="AF25" i="1"/>
  <c r="AG18" i="1"/>
  <c r="AE25" i="1"/>
  <c r="AA25" i="1" l="1"/>
  <c r="M18" i="1"/>
  <c r="M8" i="1" s="1"/>
  <c r="M19" i="1" s="1"/>
  <c r="Q25" i="1"/>
  <c r="R18" i="1"/>
  <c r="W21" i="1"/>
  <c r="W8" i="1" s="1"/>
  <c r="F25" i="2"/>
  <c r="G21" i="2"/>
  <c r="C21" i="2" s="1"/>
  <c r="G25" i="2"/>
  <c r="C18" i="2"/>
  <c r="C8" i="1"/>
  <c r="C19" i="1" s="1"/>
  <c r="AK21" i="1"/>
  <c r="AG21" i="1" s="1"/>
  <c r="AG8" i="1" s="1"/>
  <c r="AG19" i="1" s="1"/>
  <c r="AB18" i="1"/>
  <c r="AF21" i="1"/>
  <c r="AB21" i="1" s="1"/>
  <c r="V21" i="2"/>
  <c r="R21" i="2" s="1"/>
  <c r="R8" i="2" s="1"/>
  <c r="V21" i="1"/>
  <c r="R21" i="1" s="1"/>
  <c r="AK25" i="1"/>
  <c r="W19" i="1" l="1"/>
  <c r="R8" i="1"/>
  <c r="R19" i="1" s="1"/>
  <c r="R19" i="2"/>
  <c r="C8" i="2"/>
  <c r="C19" i="2" s="1"/>
  <c r="AB8" i="1"/>
  <c r="AB19" i="1" s="1"/>
  <c r="R22" i="2" l="1"/>
  <c r="R22" i="1"/>
  <c r="V46" i="2"/>
  <c r="V48" i="2" s="1"/>
  <c r="V25" i="2"/>
  <c r="R46" i="2" l="1"/>
  <c r="R48" i="2" s="1"/>
  <c r="V47" i="1"/>
  <c r="R47" i="1" l="1"/>
  <c r="R49" i="1" s="1"/>
  <c r="V49" i="1"/>
  <c r="W20" i="2" l="1"/>
  <c r="Z12" i="2"/>
  <c r="Y25" i="2" s="1"/>
  <c r="Z9" i="2" l="1"/>
  <c r="M32" i="2"/>
  <c r="M36" i="2" s="1"/>
  <c r="P8" i="2"/>
  <c r="P18" i="2" s="1"/>
  <c r="W32" i="2" l="1"/>
  <c r="W36" i="2" s="1"/>
  <c r="Z36" i="2"/>
  <c r="M17" i="2"/>
  <c r="Z8" i="2" l="1"/>
  <c r="Z18" i="2" s="1"/>
  <c r="W17" i="2"/>
  <c r="P46" i="2" l="1"/>
  <c r="P48" i="2" s="1"/>
  <c r="P21" i="2"/>
  <c r="Z21" i="2" l="1"/>
  <c r="AA13" i="2" s="1"/>
  <c r="AA9" i="2" s="1"/>
  <c r="AA8" i="2" s="1"/>
  <c r="AA18" i="2" s="1"/>
  <c r="W18" i="2" s="1"/>
  <c r="AE21" i="2"/>
  <c r="AE46" i="2"/>
  <c r="Q13" i="2"/>
  <c r="Z46" i="2"/>
  <c r="Z25" i="2" l="1"/>
  <c r="AA21" i="2"/>
  <c r="W21" i="2" s="1"/>
  <c r="W8" i="2" s="1"/>
  <c r="Z48" i="2"/>
  <c r="AE48" i="2"/>
  <c r="AJ46" i="2"/>
  <c r="AJ21" i="2"/>
  <c r="AF13" i="2"/>
  <c r="Q9" i="2"/>
  <c r="Q8" i="2" s="1"/>
  <c r="P25" i="2"/>
  <c r="W19" i="2" l="1"/>
  <c r="Q18" i="2"/>
  <c r="M18" i="2" s="1"/>
  <c r="AK13" i="2"/>
  <c r="AJ48" i="2"/>
  <c r="AF9" i="2"/>
  <c r="AF8" i="2" s="1"/>
  <c r="AE25" i="2"/>
  <c r="AK9" i="2" l="1"/>
  <c r="AK8" i="2" s="1"/>
  <c r="AJ25" i="2"/>
  <c r="AF18" i="2"/>
  <c r="AB18" i="2" s="1"/>
  <c r="Q21" i="2"/>
  <c r="M21" i="2" s="1"/>
  <c r="M8" i="2" s="1"/>
  <c r="M19" i="2" l="1"/>
  <c r="AF21" i="2"/>
  <c r="AB21" i="2" s="1"/>
  <c r="AB8" i="2" s="1"/>
  <c r="AB19" i="2" s="1"/>
  <c r="AK18" i="2"/>
  <c r="AG18" i="2" s="1"/>
  <c r="AK21" i="2" l="1"/>
  <c r="AG21" i="2" s="1"/>
  <c r="AG8" i="2" s="1"/>
  <c r="AG19" i="2" s="1"/>
  <c r="Q25" i="2" l="1"/>
  <c r="AA46" i="2"/>
  <c r="M22" i="2"/>
  <c r="Q46" i="2"/>
  <c r="Q48" i="2" s="1"/>
  <c r="M46" i="2"/>
  <c r="M48" i="2"/>
  <c r="AA25" i="2" l="1"/>
  <c r="W22" i="2"/>
  <c r="AF22" i="2"/>
  <c r="W46" i="2"/>
  <c r="W48" i="2" s="1"/>
  <c r="AA48" i="2"/>
  <c r="AF25" i="2"/>
  <c r="AB22" i="2" l="1"/>
  <c r="AF46" i="2"/>
  <c r="AK22" i="2"/>
  <c r="AG22" i="2" l="1"/>
  <c r="AK25" i="2"/>
  <c r="AK46" i="2"/>
  <c r="AF48" i="2"/>
  <c r="AB46" i="2"/>
  <c r="AB48" i="2" s="1"/>
  <c r="AK48" i="2" l="1"/>
  <c r="AG46" i="2"/>
  <c r="AG48" i="2" s="1"/>
</calcChain>
</file>

<file path=xl/sharedStrings.xml><?xml version="1.0" encoding="utf-8"?>
<sst xmlns="http://schemas.openxmlformats.org/spreadsheetml/2006/main" count="648" uniqueCount="79">
  <si>
    <t xml:space="preserve">Приложение 3 </t>
  </si>
  <si>
    <t>Таблица № П1.5.</t>
  </si>
  <si>
    <t>№ п.п.</t>
  </si>
  <si>
    <t>Показатели</t>
  </si>
  <si>
    <t>Всего</t>
  </si>
  <si>
    <t>ВН</t>
  </si>
  <si>
    <t>СН1</t>
  </si>
  <si>
    <t>СН2</t>
  </si>
  <si>
    <t>НН</t>
  </si>
  <si>
    <t>1.</t>
  </si>
  <si>
    <t xml:space="preserve">Поступление мощности в сеть , ВСЕГО </t>
  </si>
  <si>
    <t>1.1.</t>
  </si>
  <si>
    <t>из смежной сети, всего</t>
  </si>
  <si>
    <t>х</t>
  </si>
  <si>
    <t xml:space="preserve">    в том числе из сети</t>
  </si>
  <si>
    <t>1.1.1.</t>
  </si>
  <si>
    <t>1.1.2.</t>
  </si>
  <si>
    <t>1.1.3.</t>
  </si>
  <si>
    <t>1.2.</t>
  </si>
  <si>
    <t>от электростанций</t>
  </si>
  <si>
    <t>1.3.</t>
  </si>
  <si>
    <t>от ОАО "ФСК ЕЭС"</t>
  </si>
  <si>
    <t>1.4.</t>
  </si>
  <si>
    <t>1.5.</t>
  </si>
  <si>
    <t>от других сетевых организаций</t>
  </si>
  <si>
    <t>2.</t>
  </si>
  <si>
    <t xml:space="preserve">Потери в сети </t>
  </si>
  <si>
    <t>2.1.</t>
  </si>
  <si>
    <t>то же в %</t>
  </si>
  <si>
    <t>3.</t>
  </si>
  <si>
    <t>4.</t>
  </si>
  <si>
    <t>4.1.</t>
  </si>
  <si>
    <t>потребителям, присоединенным к сети</t>
  </si>
  <si>
    <t>4.2.</t>
  </si>
  <si>
    <t>4.3.</t>
  </si>
  <si>
    <t>переток в другие сетевые организации</t>
  </si>
  <si>
    <t>Проверка</t>
  </si>
  <si>
    <t>Примечание</t>
  </si>
  <si>
    <t xml:space="preserve">Расшифровка п. 1.5. (Поступление от других сетевых организаций) </t>
  </si>
  <si>
    <t>№</t>
  </si>
  <si>
    <t>Наименование других сетевых организаций</t>
  </si>
  <si>
    <t>Добавить</t>
  </si>
  <si>
    <t>Итого</t>
  </si>
  <si>
    <t>Расшифровка п. 4.3. (Полезный отпуск - переток в другие сетевые организации)</t>
  </si>
  <si>
    <t xml:space="preserve">Расшифровка п. 4.1. (Полезный отпуск потребителям,  присоединенным к сети) </t>
  </si>
  <si>
    <t>Наименование сбытовых организаций</t>
  </si>
  <si>
    <t>Полезный отпуск мощности 
потребителям</t>
  </si>
  <si>
    <t>Расход мощности на производственные 
и хознужды</t>
  </si>
  <si>
    <t>Приложение 2</t>
  </si>
  <si>
    <t>Таблица № П1.4.</t>
  </si>
  <si>
    <t>млн. кВт.ч.</t>
  </si>
  <si>
    <t xml:space="preserve">Поступление эл.энергии в сеть , ВСЕГО </t>
  </si>
  <si>
    <t xml:space="preserve">Потери электроэнергии в сети </t>
  </si>
  <si>
    <t>то же в % (п.2./п.1.)</t>
  </si>
  <si>
    <t xml:space="preserve">Полезный отпуск из сети </t>
  </si>
  <si>
    <t>Расшифровка п. 1.5. (Поступление от других сетевых организаций)</t>
  </si>
  <si>
    <t xml:space="preserve">Расшифровка п. 4.3. (Полезный отпуск - переток в другие сетевые организации) </t>
  </si>
  <si>
    <t>Расход электроэнергии на 
производственные и хознужды</t>
  </si>
  <si>
    <t>Баланс электрической энергии по сетям  ООО "Самолет-Прогресс"</t>
  </si>
  <si>
    <t>Электрическая мощность по сетям ООО "Самолет-Прогресс"</t>
  </si>
  <si>
    <t>Мвт</t>
  </si>
  <si>
    <t>ТСЖ "Эдем"</t>
  </si>
  <si>
    <t>ООО "Вертикаль"</t>
  </si>
  <si>
    <t>ФГУП "ЦИАМ им. П.И. Баранова"</t>
  </si>
  <si>
    <t>план 2022 год (данные  предприятия)</t>
  </si>
  <si>
    <t xml:space="preserve">А.В. Корнейчук </t>
  </si>
  <si>
    <t>ООО "Самолет-Прогресс"</t>
  </si>
  <si>
    <t>план 2023 год (данные  предприятия)</t>
  </si>
  <si>
    <t>АО "МСК Энерго"</t>
  </si>
  <si>
    <t xml:space="preserve">Генеральный директор </t>
  </si>
  <si>
    <t>от ПАО "Россети Московский регион"</t>
  </si>
  <si>
    <t>переток в ПАО "Россети Московский регион"</t>
  </si>
  <si>
    <t>Принято при тарифном регулировании на          2021 год</t>
  </si>
  <si>
    <t>Факт 2020 год</t>
  </si>
  <si>
    <t>план 1 полугодие 2022 год</t>
  </si>
  <si>
    <t>план 2 полугодие 2022 год</t>
  </si>
  <si>
    <t>план 2024 год (данные  предприятия)</t>
  </si>
  <si>
    <t>АО "Мосэнергосбыт"</t>
  </si>
  <si>
    <t>АО "Мособлэнерго"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</si>
</sst>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#,##0.0000"/>
    <numFmt numFmtId="166" formatCode="0.0000"/>
    <numFmt numFmtId="167" formatCode="#,##0.000"/>
    <numFmt numFmtId="168" formatCode="#,##0.00000"/>
    <numFmt numFmtId="169" formatCode="0.000000"/>
    <numFmt numFmtId="170" formatCode="0.00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Franklin Gothic Book"/>
      <family val="2"/>
      <charset val="204"/>
    </font>
    <font>
      <sz val="12"/>
      <name val="Times New Roman"/>
      <family val="1"/>
      <charset val="204"/>
    </font>
    <font>
      <b/>
      <sz val="11"/>
      <name val="Arial Cyr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 applyBorder="0">
      <alignment horizontal="center" vertical="center" wrapText="1"/>
    </xf>
    <xf numFmtId="0" fontId="3" fillId="0" borderId="1" applyBorder="0">
      <alignment horizontal="center" vertical="center" wrapText="1"/>
    </xf>
    <xf numFmtId="4" fontId="4" fillId="2" borderId="0" applyFont="0" applyBorder="0">
      <alignment horizontal="right"/>
    </xf>
    <xf numFmtId="4" fontId="4" fillId="3" borderId="16" applyBorder="0">
      <alignment horizontal="right"/>
    </xf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7" fillId="0" borderId="0"/>
    <xf numFmtId="0" fontId="22" fillId="0" borderId="0"/>
  </cellStyleXfs>
  <cellXfs count="253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7" fillId="4" borderId="0" xfId="0" applyFont="1" applyFill="1" applyBorder="1" applyProtection="1">
      <protection locked="0"/>
    </xf>
    <xf numFmtId="0" fontId="9" fillId="0" borderId="0" xfId="0" applyNumberFormat="1" applyFont="1" applyFill="1" applyBorder="1" applyAlignment="1" applyProtection="1">
      <alignment vertical="top"/>
      <protection locked="0"/>
    </xf>
    <xf numFmtId="0" fontId="9" fillId="0" borderId="0" xfId="0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10" xfId="3" applyFont="1" applyBorder="1" applyProtection="1">
      <alignment horizontal="center" vertical="center" wrapText="1"/>
      <protection locked="0"/>
    </xf>
    <xf numFmtId="0" fontId="9" fillId="0" borderId="11" xfId="3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Protection="1"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14" xfId="0" applyFont="1" applyBorder="1" applyProtection="1">
      <protection locked="0"/>
    </xf>
    <xf numFmtId="0" fontId="9" fillId="0" borderId="15" xfId="0" applyFont="1" applyBorder="1" applyAlignment="1" applyProtection="1">
      <alignment vertical="top" wrapText="1"/>
      <protection locked="0"/>
    </xf>
    <xf numFmtId="0" fontId="9" fillId="0" borderId="17" xfId="0" applyFont="1" applyBorder="1" applyAlignment="1" applyProtection="1">
      <alignment vertical="top" wrapText="1"/>
      <protection locked="0"/>
    </xf>
    <xf numFmtId="0" fontId="9" fillId="0" borderId="6" xfId="0" applyFont="1" applyBorder="1" applyProtection="1">
      <protection locked="0"/>
    </xf>
    <xf numFmtId="0" fontId="9" fillId="0" borderId="18" xfId="0" applyFont="1" applyBorder="1" applyAlignment="1" applyProtection="1">
      <alignment vertical="top" wrapText="1"/>
      <protection locked="0"/>
    </xf>
    <xf numFmtId="0" fontId="9" fillId="0" borderId="10" xfId="0" applyFont="1" applyBorder="1" applyProtection="1">
      <protection locked="0"/>
    </xf>
    <xf numFmtId="0" fontId="9" fillId="0" borderId="12" xfId="0" applyFont="1" applyBorder="1" applyProtection="1"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wrapText="1"/>
      <protection locked="0"/>
    </xf>
    <xf numFmtId="0" fontId="9" fillId="0" borderId="16" xfId="0" applyFont="1" applyBorder="1" applyProtection="1">
      <protection locked="0"/>
    </xf>
    <xf numFmtId="0" fontId="9" fillId="4" borderId="0" xfId="0" applyFont="1" applyFill="1" applyBorder="1" applyProtection="1">
      <protection locked="0"/>
    </xf>
    <xf numFmtId="0" fontId="11" fillId="4" borderId="0" xfId="6" applyFont="1" applyFill="1" applyBorder="1" applyAlignment="1" applyProtection="1">
      <alignment horizontal="center"/>
      <protection locked="0"/>
    </xf>
    <xf numFmtId="0" fontId="9" fillId="0" borderId="10" xfId="6" applyFont="1" applyFill="1" applyBorder="1" applyAlignment="1" applyProtection="1">
      <alignment horizontal="center"/>
      <protection locked="0"/>
    </xf>
    <xf numFmtId="0" fontId="9" fillId="0" borderId="12" xfId="6" applyFont="1" applyFill="1" applyBorder="1" applyAlignment="1" applyProtection="1">
      <alignment horizontal="left"/>
      <protection locked="0"/>
    </xf>
    <xf numFmtId="0" fontId="9" fillId="4" borderId="24" xfId="0" applyFont="1" applyFill="1" applyBorder="1" applyProtection="1">
      <protection locked="0"/>
    </xf>
    <xf numFmtId="0" fontId="9" fillId="0" borderId="26" xfId="3" applyFont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Protection="1">
      <protection locked="0"/>
    </xf>
    <xf numFmtId="0" fontId="9" fillId="0" borderId="26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8" fillId="0" borderId="2" xfId="0" applyFont="1" applyBorder="1" applyProtection="1">
      <protection locked="0"/>
    </xf>
    <xf numFmtId="0" fontId="8" fillId="0" borderId="13" xfId="0" applyFont="1" applyBorder="1" applyAlignment="1" applyProtection="1">
      <alignment vertical="top" wrapText="1"/>
      <protection locked="0"/>
    </xf>
    <xf numFmtId="165" fontId="8" fillId="2" borderId="2" xfId="4" applyNumberFormat="1" applyFont="1" applyBorder="1" applyProtection="1">
      <alignment horizontal="right"/>
    </xf>
    <xf numFmtId="165" fontId="8" fillId="2" borderId="4" xfId="4" applyNumberFormat="1" applyFont="1" applyBorder="1" applyProtection="1">
      <alignment horizontal="right"/>
    </xf>
    <xf numFmtId="165" fontId="8" fillId="2" borderId="5" xfId="4" applyNumberFormat="1" applyFont="1" applyBorder="1" applyProtection="1">
      <alignment horizontal="right"/>
    </xf>
    <xf numFmtId="0" fontId="8" fillId="0" borderId="14" xfId="0" applyFont="1" applyBorder="1" applyProtection="1">
      <protection locked="0"/>
    </xf>
    <xf numFmtId="0" fontId="8" fillId="0" borderId="17" xfId="0" applyFont="1" applyBorder="1" applyAlignment="1" applyProtection="1">
      <alignment vertical="top" wrapText="1"/>
      <protection locked="0"/>
    </xf>
    <xf numFmtId="165" fontId="8" fillId="0" borderId="14" xfId="0" applyNumberFormat="1" applyFont="1" applyBorder="1" applyAlignment="1" applyProtection="1">
      <alignment horizontal="center"/>
      <protection locked="0"/>
    </xf>
    <xf numFmtId="165" fontId="8" fillId="0" borderId="16" xfId="4" applyNumberFormat="1" applyFont="1" applyFill="1" applyBorder="1" applyAlignment="1" applyProtection="1">
      <alignment horizontal="center"/>
      <protection locked="0"/>
    </xf>
    <xf numFmtId="165" fontId="8" fillId="2" borderId="16" xfId="4" applyNumberFormat="1" applyFont="1" applyBorder="1" applyProtection="1">
      <alignment horizontal="right"/>
    </xf>
    <xf numFmtId="165" fontId="8" fillId="2" borderId="15" xfId="4" applyNumberFormat="1" applyFont="1" applyBorder="1" applyProtection="1">
      <alignment horizontal="right"/>
    </xf>
    <xf numFmtId="165" fontId="8" fillId="0" borderId="16" xfId="0" applyNumberFormat="1" applyFont="1" applyBorder="1" applyAlignment="1" applyProtection="1">
      <alignment horizontal="center"/>
      <protection locked="0"/>
    </xf>
    <xf numFmtId="165" fontId="8" fillId="0" borderId="15" xfId="0" applyNumberFormat="1" applyFont="1" applyBorder="1" applyAlignment="1" applyProtection="1">
      <alignment horizontal="center"/>
      <protection locked="0"/>
    </xf>
    <xf numFmtId="165" fontId="8" fillId="0" borderId="16" xfId="5" applyNumberFormat="1" applyFont="1" applyFill="1" applyBorder="1" applyAlignment="1" applyProtection="1">
      <alignment horizontal="center"/>
      <protection locked="0"/>
    </xf>
    <xf numFmtId="165" fontId="8" fillId="3" borderId="16" xfId="5" applyNumberFormat="1" applyFont="1" applyBorder="1" applyProtection="1">
      <alignment horizontal="right"/>
      <protection locked="0"/>
    </xf>
    <xf numFmtId="165" fontId="8" fillId="2" borderId="16" xfId="5" applyNumberFormat="1" applyFont="1" applyFill="1" applyBorder="1" applyProtection="1">
      <alignment horizontal="right"/>
    </xf>
    <xf numFmtId="165" fontId="8" fillId="3" borderId="15" xfId="5" applyNumberFormat="1" applyFont="1" applyFill="1" applyBorder="1" applyProtection="1">
      <alignment horizontal="right"/>
      <protection locked="0"/>
    </xf>
    <xf numFmtId="165" fontId="8" fillId="2" borderId="15" xfId="5" applyNumberFormat="1" applyFont="1" applyFill="1" applyBorder="1" applyProtection="1">
      <alignment horizontal="right"/>
    </xf>
    <xf numFmtId="165" fontId="8" fillId="2" borderId="14" xfId="4" applyNumberFormat="1" applyFont="1" applyBorder="1" applyProtection="1">
      <alignment horizontal="right"/>
    </xf>
    <xf numFmtId="165" fontId="8" fillId="3" borderId="16" xfId="5" applyNumberFormat="1" applyFont="1" applyFill="1" applyBorder="1" applyAlignment="1" applyProtection="1">
      <alignment horizontal="center"/>
      <protection locked="0"/>
    </xf>
    <xf numFmtId="165" fontId="8" fillId="3" borderId="16" xfId="5" applyNumberFormat="1" applyFont="1" applyFill="1" applyBorder="1" applyProtection="1">
      <alignment horizontal="right"/>
      <protection locked="0"/>
    </xf>
    <xf numFmtId="165" fontId="8" fillId="3" borderId="16" xfId="4" applyNumberFormat="1" applyFont="1" applyFill="1" applyBorder="1" applyProtection="1">
      <alignment horizontal="right"/>
      <protection locked="0"/>
    </xf>
    <xf numFmtId="165" fontId="8" fillId="3" borderId="15" xfId="4" applyNumberFormat="1" applyFont="1" applyFill="1" applyBorder="1" applyProtection="1">
      <alignment horizontal="right"/>
      <protection locked="0"/>
    </xf>
    <xf numFmtId="14" fontId="8" fillId="0" borderId="14" xfId="0" applyNumberFormat="1" applyFont="1" applyBorder="1" applyProtection="1">
      <protection locked="0"/>
    </xf>
    <xf numFmtId="0" fontId="8" fillId="0" borderId="15" xfId="0" applyFont="1" applyBorder="1" applyAlignment="1" applyProtection="1">
      <alignment vertical="top" wrapText="1"/>
      <protection locked="0"/>
    </xf>
    <xf numFmtId="165" fontId="8" fillId="3" borderId="15" xfId="5" applyNumberFormat="1" applyFont="1" applyBorder="1" applyProtection="1">
      <alignment horizontal="right"/>
      <protection locked="0"/>
    </xf>
    <xf numFmtId="165" fontId="8" fillId="3" borderId="8" xfId="5" applyNumberFormat="1" applyFont="1" applyBorder="1" applyProtection="1">
      <alignment horizontal="right"/>
      <protection locked="0"/>
    </xf>
    <xf numFmtId="0" fontId="8" fillId="0" borderId="6" xfId="0" applyFont="1" applyBorder="1" applyProtection="1">
      <protection locked="0"/>
    </xf>
    <xf numFmtId="0" fontId="8" fillId="0" borderId="18" xfId="0" applyFont="1" applyBorder="1" applyAlignment="1" applyProtection="1">
      <alignment vertical="top" wrapText="1"/>
      <protection locked="0"/>
    </xf>
    <xf numFmtId="165" fontId="8" fillId="2" borderId="6" xfId="4" applyNumberFormat="1" applyFont="1" applyBorder="1" applyProtection="1">
      <alignment horizontal="right"/>
    </xf>
    <xf numFmtId="165" fontId="8" fillId="3" borderId="9" xfId="5" applyNumberFormat="1" applyFont="1" applyBorder="1" applyProtection="1">
      <alignment horizontal="right"/>
      <protection locked="0"/>
    </xf>
    <xf numFmtId="166" fontId="12" fillId="4" borderId="0" xfId="6" applyNumberFormat="1" applyFont="1" applyFill="1" applyBorder="1" applyAlignment="1" applyProtection="1">
      <alignment horizontal="center" vertical="center"/>
      <protection locked="0"/>
    </xf>
    <xf numFmtId="166" fontId="12" fillId="4" borderId="25" xfId="6" applyNumberFormat="1" applyFont="1" applyFill="1" applyBorder="1" applyAlignment="1" applyProtection="1">
      <alignment horizontal="center" vertical="center"/>
      <protection locked="0"/>
    </xf>
    <xf numFmtId="166" fontId="8" fillId="2" borderId="2" xfId="4" applyNumberFormat="1" applyFont="1" applyBorder="1" applyAlignment="1" applyProtection="1">
      <alignment horizontal="center" vertical="center"/>
    </xf>
    <xf numFmtId="166" fontId="8" fillId="2" borderId="4" xfId="4" applyNumberFormat="1" applyFont="1" applyBorder="1" applyAlignment="1" applyProtection="1">
      <alignment horizontal="center" vertical="center"/>
    </xf>
    <xf numFmtId="166" fontId="8" fillId="2" borderId="5" xfId="4" applyNumberFormat="1" applyFont="1" applyBorder="1" applyAlignment="1" applyProtection="1">
      <alignment horizontal="center" vertical="center"/>
    </xf>
    <xf numFmtId="166" fontId="8" fillId="0" borderId="14" xfId="0" applyNumberFormat="1" applyFont="1" applyBorder="1" applyAlignment="1" applyProtection="1">
      <alignment horizontal="center" vertical="center"/>
      <protection locked="0"/>
    </xf>
    <xf numFmtId="166" fontId="8" fillId="0" borderId="16" xfId="4" applyNumberFormat="1" applyFont="1" applyFill="1" applyBorder="1" applyAlignment="1" applyProtection="1">
      <alignment horizontal="center" vertical="center"/>
      <protection locked="0"/>
    </xf>
    <xf numFmtId="166" fontId="8" fillId="2" borderId="16" xfId="4" applyNumberFormat="1" applyFont="1" applyBorder="1" applyAlignment="1" applyProtection="1">
      <alignment horizontal="center" vertical="center"/>
    </xf>
    <xf numFmtId="166" fontId="8" fillId="2" borderId="15" xfId="4" applyNumberFormat="1" applyFont="1" applyBorder="1" applyAlignment="1" applyProtection="1">
      <alignment horizontal="center" vertical="center"/>
    </xf>
    <xf numFmtId="166" fontId="8" fillId="0" borderId="16" xfId="0" applyNumberFormat="1" applyFont="1" applyBorder="1" applyAlignment="1" applyProtection="1">
      <alignment horizontal="center" vertical="center"/>
      <protection locked="0"/>
    </xf>
    <xf numFmtId="166" fontId="8" fillId="0" borderId="15" xfId="0" applyNumberFormat="1" applyFont="1" applyBorder="1" applyAlignment="1" applyProtection="1">
      <alignment horizontal="center" vertical="center"/>
      <protection locked="0"/>
    </xf>
    <xf numFmtId="166" fontId="8" fillId="0" borderId="16" xfId="5" applyNumberFormat="1" applyFont="1" applyFill="1" applyBorder="1" applyAlignment="1" applyProtection="1">
      <alignment horizontal="center" vertical="center"/>
      <protection locked="0"/>
    </xf>
    <xf numFmtId="166" fontId="8" fillId="3" borderId="16" xfId="5" applyNumberFormat="1" applyFont="1" applyBorder="1" applyAlignment="1" applyProtection="1">
      <alignment horizontal="center" vertical="center"/>
      <protection locked="0"/>
    </xf>
    <xf numFmtId="166" fontId="8" fillId="2" borderId="16" xfId="5" applyNumberFormat="1" applyFont="1" applyFill="1" applyBorder="1" applyAlignment="1" applyProtection="1">
      <alignment horizontal="center" vertical="center"/>
    </xf>
    <xf numFmtId="166" fontId="8" fillId="3" borderId="15" xfId="5" applyNumberFormat="1" applyFont="1" applyFill="1" applyBorder="1" applyAlignment="1" applyProtection="1">
      <alignment horizontal="center" vertical="center"/>
      <protection locked="0"/>
    </xf>
    <xf numFmtId="166" fontId="8" fillId="2" borderId="15" xfId="5" applyNumberFormat="1" applyFont="1" applyFill="1" applyBorder="1" applyAlignment="1" applyProtection="1">
      <alignment horizontal="center" vertical="center"/>
    </xf>
    <xf numFmtId="166" fontId="8" fillId="2" borderId="14" xfId="4" applyNumberFormat="1" applyFont="1" applyBorder="1" applyAlignment="1" applyProtection="1">
      <alignment horizontal="center" vertical="center"/>
    </xf>
    <xf numFmtId="166" fontId="8" fillId="3" borderId="16" xfId="5" applyNumberFormat="1" applyFont="1" applyFill="1" applyBorder="1" applyAlignment="1" applyProtection="1">
      <alignment horizontal="center" vertical="center"/>
      <protection locked="0"/>
    </xf>
    <xf numFmtId="166" fontId="8" fillId="3" borderId="16" xfId="4" applyNumberFormat="1" applyFont="1" applyFill="1" applyBorder="1" applyAlignment="1" applyProtection="1">
      <alignment horizontal="center" vertical="center"/>
      <protection locked="0"/>
    </xf>
    <xf numFmtId="166" fontId="8" fillId="3" borderId="15" xfId="4" applyNumberFormat="1" applyFont="1" applyFill="1" applyBorder="1" applyAlignment="1" applyProtection="1">
      <alignment horizontal="center" vertical="center"/>
      <protection locked="0"/>
    </xf>
    <xf numFmtId="166" fontId="8" fillId="3" borderId="15" xfId="5" applyNumberFormat="1" applyFont="1" applyBorder="1" applyAlignment="1" applyProtection="1">
      <alignment horizontal="center" vertical="center"/>
      <protection locked="0"/>
    </xf>
    <xf numFmtId="166" fontId="8" fillId="2" borderId="6" xfId="4" applyNumberFormat="1" applyFont="1" applyBorder="1" applyAlignment="1" applyProtection="1">
      <alignment horizontal="center" vertical="center"/>
    </xf>
    <xf numFmtId="166" fontId="8" fillId="3" borderId="8" xfId="5" applyNumberFormat="1" applyFont="1" applyBorder="1" applyAlignment="1" applyProtection="1">
      <alignment horizontal="center" vertical="center"/>
      <protection locked="0"/>
    </xf>
    <xf numFmtId="166" fontId="8" fillId="3" borderId="16" xfId="0" applyNumberFormat="1" applyFont="1" applyFill="1" applyBorder="1" applyAlignment="1" applyProtection="1">
      <alignment horizontal="center" vertical="center"/>
      <protection locked="0"/>
    </xf>
    <xf numFmtId="166" fontId="8" fillId="3" borderId="9" xfId="5" applyNumberFormat="1" applyFont="1" applyBorder="1" applyAlignment="1" applyProtection="1">
      <alignment horizontal="center" vertical="center"/>
      <protection locked="0"/>
    </xf>
    <xf numFmtId="166" fontId="8" fillId="0" borderId="10" xfId="4" applyNumberFormat="1" applyFont="1" applyFill="1" applyBorder="1" applyAlignment="1" applyProtection="1">
      <alignment horizontal="center" vertical="center"/>
    </xf>
    <xf numFmtId="166" fontId="8" fillId="2" borderId="12" xfId="6" applyNumberFormat="1" applyFont="1" applyFill="1" applyBorder="1" applyAlignment="1" applyProtection="1">
      <alignment horizontal="center" vertical="center"/>
      <protection locked="0"/>
    </xf>
    <xf numFmtId="166" fontId="8" fillId="2" borderId="11" xfId="6" applyNumberFormat="1" applyFont="1" applyFill="1" applyBorder="1" applyAlignment="1" applyProtection="1">
      <alignment horizontal="center" vertical="center"/>
      <protection locked="0"/>
    </xf>
    <xf numFmtId="166" fontId="8" fillId="0" borderId="0" xfId="4" applyNumberFormat="1" applyFont="1" applyFill="1" applyBorder="1" applyAlignment="1" applyProtection="1">
      <alignment horizontal="center" vertical="center"/>
      <protection locked="0"/>
    </xf>
    <xf numFmtId="166" fontId="8" fillId="0" borderId="0" xfId="5" applyNumberFormat="1" applyFont="1" applyFill="1" applyBorder="1" applyAlignment="1" applyProtection="1">
      <alignment horizontal="center" vertical="center"/>
      <protection locked="0"/>
    </xf>
    <xf numFmtId="166" fontId="8" fillId="0" borderId="0" xfId="0" applyNumberFormat="1" applyFont="1" applyAlignment="1" applyProtection="1">
      <alignment horizontal="center" vertical="center"/>
      <protection locked="0"/>
    </xf>
    <xf numFmtId="166" fontId="13" fillId="0" borderId="4" xfId="3" applyNumberFormat="1" applyFont="1" applyBorder="1" applyAlignment="1" applyProtection="1">
      <alignment horizontal="center" vertical="center" wrapText="1"/>
      <protection locked="0"/>
    </xf>
    <xf numFmtId="166" fontId="13" fillId="0" borderId="5" xfId="3" applyNumberFormat="1" applyFont="1" applyBorder="1" applyAlignment="1" applyProtection="1">
      <alignment horizontal="center" vertical="center" wrapText="1"/>
      <protection locked="0"/>
    </xf>
    <xf numFmtId="166" fontId="14" fillId="0" borderId="0" xfId="0" applyNumberFormat="1" applyFont="1" applyAlignment="1" applyProtection="1">
      <alignment horizontal="center" vertical="center"/>
      <protection locked="0"/>
    </xf>
    <xf numFmtId="166" fontId="13" fillId="0" borderId="2" xfId="3" applyNumberFormat="1" applyFont="1" applyBorder="1" applyAlignment="1" applyProtection="1">
      <alignment horizontal="center" vertical="center" wrapText="1"/>
      <protection locked="0"/>
    </xf>
    <xf numFmtId="166" fontId="8" fillId="2" borderId="16" xfId="0" applyNumberFormat="1" applyFont="1" applyFill="1" applyBorder="1" applyProtection="1">
      <protection locked="0"/>
    </xf>
    <xf numFmtId="166" fontId="8" fillId="3" borderId="16" xfId="0" applyNumberFormat="1" applyFont="1" applyFill="1" applyBorder="1" applyProtection="1">
      <protection locked="0"/>
    </xf>
    <xf numFmtId="166" fontId="8" fillId="3" borderId="15" xfId="0" applyNumberFormat="1" applyFont="1" applyFill="1" applyBorder="1" applyProtection="1">
      <protection locked="0"/>
    </xf>
    <xf numFmtId="166" fontId="12" fillId="4" borderId="0" xfId="6" applyNumberFormat="1" applyFont="1" applyFill="1" applyBorder="1" applyAlignment="1" applyProtection="1">
      <alignment horizontal="center"/>
      <protection locked="0"/>
    </xf>
    <xf numFmtId="166" fontId="13" fillId="0" borderId="0" xfId="3" applyNumberFormat="1" applyFont="1" applyBorder="1" applyAlignment="1" applyProtection="1">
      <alignment horizontal="center" vertical="center" wrapText="1"/>
      <protection locked="0"/>
    </xf>
    <xf numFmtId="166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4" xfId="3" applyFont="1" applyBorder="1" applyProtection="1">
      <alignment horizontal="center" vertical="center" wrapText="1"/>
      <protection locked="0"/>
    </xf>
    <xf numFmtId="0" fontId="13" fillId="0" borderId="5" xfId="3" applyFont="1" applyBorder="1" applyProtection="1">
      <alignment horizontal="center" vertical="center" wrapText="1"/>
      <protection locked="0"/>
    </xf>
    <xf numFmtId="166" fontId="12" fillId="4" borderId="25" xfId="6" applyNumberFormat="1" applyFont="1" applyFill="1" applyBorder="1" applyAlignment="1" applyProtection="1">
      <alignment horizontal="center"/>
      <protection locked="0"/>
    </xf>
    <xf numFmtId="166" fontId="8" fillId="2" borderId="12" xfId="0" applyNumberFormat="1" applyFont="1" applyFill="1" applyBorder="1" applyProtection="1">
      <protection locked="0"/>
    </xf>
    <xf numFmtId="166" fontId="8" fillId="2" borderId="11" xfId="0" applyNumberFormat="1" applyFont="1" applyFill="1" applyBorder="1" applyProtection="1">
      <protection locked="0"/>
    </xf>
    <xf numFmtId="166" fontId="8" fillId="0" borderId="12" xfId="6" applyNumberFormat="1" applyFont="1" applyFill="1" applyBorder="1" applyAlignment="1" applyProtection="1">
      <alignment horizontal="center" vertical="center"/>
      <protection locked="0"/>
    </xf>
    <xf numFmtId="166" fontId="8" fillId="0" borderId="11" xfId="6" applyNumberFormat="1" applyFont="1" applyFill="1" applyBorder="1" applyAlignment="1" applyProtection="1">
      <alignment horizontal="center" vertical="center"/>
      <protection locked="0"/>
    </xf>
    <xf numFmtId="166" fontId="8" fillId="2" borderId="10" xfId="0" applyNumberFormat="1" applyFont="1" applyFill="1" applyBorder="1" applyAlignment="1" applyProtection="1">
      <protection locked="0"/>
    </xf>
    <xf numFmtId="166" fontId="8" fillId="2" borderId="12" xfId="0" applyNumberFormat="1" applyFont="1" applyFill="1" applyBorder="1" applyAlignment="1" applyProtection="1">
      <protection locked="0"/>
    </xf>
    <xf numFmtId="166" fontId="8" fillId="2" borderId="11" xfId="0" applyNumberFormat="1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right" vertical="top"/>
      <protection locked="0"/>
    </xf>
    <xf numFmtId="0" fontId="13" fillId="0" borderId="6" xfId="3" applyFont="1" applyBorder="1" applyProtection="1">
      <alignment horizontal="center" vertical="center" wrapText="1"/>
      <protection locked="0"/>
    </xf>
    <xf numFmtId="0" fontId="13" fillId="0" borderId="8" xfId="3" applyFont="1" applyBorder="1" applyProtection="1">
      <alignment horizontal="center" vertical="center" wrapText="1"/>
      <protection locked="0"/>
    </xf>
    <xf numFmtId="0" fontId="13" fillId="0" borderId="9" xfId="3" applyFont="1" applyBorder="1" applyProtection="1">
      <alignment horizontal="center" vertical="center" wrapText="1"/>
      <protection locked="0"/>
    </xf>
    <xf numFmtId="0" fontId="8" fillId="0" borderId="10" xfId="3" applyFont="1" applyBorder="1" applyProtection="1">
      <alignment horizontal="center" vertical="center" wrapText="1"/>
      <protection locked="0"/>
    </xf>
    <xf numFmtId="0" fontId="8" fillId="0" borderId="12" xfId="3" applyFont="1" applyBorder="1" applyProtection="1">
      <alignment horizontal="center" vertical="center" wrapText="1"/>
      <protection locked="0"/>
    </xf>
    <xf numFmtId="0" fontId="8" fillId="0" borderId="11" xfId="3" applyFont="1" applyBorder="1" applyProtection="1">
      <alignment horizontal="center" vertical="center" wrapText="1"/>
      <protection locked="0"/>
    </xf>
    <xf numFmtId="165" fontId="8" fillId="0" borderId="14" xfId="0" applyNumberFormat="1" applyFont="1" applyFill="1" applyBorder="1" applyAlignment="1" applyProtection="1">
      <alignment horizontal="center"/>
      <protection locked="0"/>
    </xf>
    <xf numFmtId="165" fontId="8" fillId="0" borderId="16" xfId="0" applyNumberFormat="1" applyFont="1" applyFill="1" applyBorder="1" applyAlignment="1" applyProtection="1">
      <alignment horizontal="center"/>
      <protection locked="0"/>
    </xf>
    <xf numFmtId="165" fontId="8" fillId="2" borderId="14" xfId="4" applyNumberFormat="1" applyFont="1" applyFill="1" applyBorder="1" applyProtection="1">
      <alignment horizontal="right"/>
    </xf>
    <xf numFmtId="165" fontId="8" fillId="0" borderId="12" xfId="0" applyNumberFormat="1" applyFont="1" applyBorder="1" applyProtection="1"/>
    <xf numFmtId="165" fontId="14" fillId="0" borderId="12" xfId="1" applyNumberFormat="1" applyFont="1" applyBorder="1" applyAlignment="1" applyProtection="1">
      <alignment vertical="top"/>
    </xf>
    <xf numFmtId="165" fontId="14" fillId="0" borderId="11" xfId="1" applyNumberFormat="1" applyFont="1" applyBorder="1" applyAlignment="1" applyProtection="1">
      <alignment vertical="top"/>
    </xf>
    <xf numFmtId="166" fontId="8" fillId="4" borderId="0" xfId="0" applyNumberFormat="1" applyFont="1" applyFill="1" applyBorder="1" applyProtection="1">
      <protection locked="0"/>
    </xf>
    <xf numFmtId="0" fontId="14" fillId="0" borderId="0" xfId="0" applyFont="1" applyBorder="1" applyProtection="1">
      <protection locked="0"/>
    </xf>
    <xf numFmtId="0" fontId="13" fillId="0" borderId="2" xfId="3" applyFont="1" applyBorder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5" fillId="0" borderId="0" xfId="0" applyFont="1" applyFill="1"/>
    <xf numFmtId="0" fontId="15" fillId="0" borderId="0" xfId="0" applyFont="1" applyFill="1" applyBorder="1"/>
    <xf numFmtId="0" fontId="8" fillId="0" borderId="0" xfId="0" applyFont="1" applyFill="1" applyBorder="1" applyProtection="1">
      <protection locked="0"/>
    </xf>
    <xf numFmtId="167" fontId="8" fillId="0" borderId="0" xfId="5" applyNumberFormat="1" applyFont="1" applyFill="1" applyBorder="1" applyProtection="1">
      <alignment horizontal="right"/>
      <protection locked="0"/>
    </xf>
    <xf numFmtId="166" fontId="0" fillId="0" borderId="0" xfId="0" applyNumberFormat="1"/>
    <xf numFmtId="166" fontId="8" fillId="0" borderId="0" xfId="0" applyNumberFormat="1" applyFont="1" applyProtection="1">
      <protection locked="0"/>
    </xf>
    <xf numFmtId="166" fontId="15" fillId="0" borderId="0" xfId="0" applyNumberFormat="1" applyFont="1" applyFill="1" applyBorder="1"/>
    <xf numFmtId="165" fontId="8" fillId="0" borderId="0" xfId="0" applyNumberFormat="1" applyFont="1" applyProtection="1">
      <protection locked="0"/>
    </xf>
    <xf numFmtId="165" fontId="8" fillId="0" borderId="0" xfId="0" applyNumberFormat="1" applyFont="1" applyFill="1" applyBorder="1" applyProtection="1">
      <protection locked="0"/>
    </xf>
    <xf numFmtId="168" fontId="8" fillId="2" borderId="4" xfId="4" applyNumberFormat="1" applyFont="1" applyBorder="1" applyProtection="1">
      <alignment horizontal="right"/>
    </xf>
    <xf numFmtId="0" fontId="7" fillId="0" borderId="0" xfId="0" applyFont="1" applyAlignment="1">
      <alignment horizontal="center" vertical="top"/>
    </xf>
    <xf numFmtId="165" fontId="8" fillId="3" borderId="17" xfId="4" applyNumberFormat="1" applyFont="1" applyFill="1" applyBorder="1" applyAlignment="1" applyProtection="1">
      <alignment horizontal="center"/>
      <protection locked="0"/>
    </xf>
    <xf numFmtId="165" fontId="8" fillId="3" borderId="15" xfId="4" applyNumberFormat="1" applyFont="1" applyFill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13" fillId="0" borderId="2" xfId="3" applyFont="1" applyBorder="1" applyProtection="1">
      <alignment horizontal="center" vertical="center" wrapText="1"/>
      <protection locked="0"/>
    </xf>
    <xf numFmtId="0" fontId="13" fillId="0" borderId="4" xfId="3" applyFont="1" applyBorder="1" applyProtection="1">
      <alignment horizontal="center" vertical="center" wrapText="1"/>
      <protection locked="0"/>
    </xf>
    <xf numFmtId="0" fontId="13" fillId="0" borderId="5" xfId="3" applyFont="1" applyBorder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6" fontId="8" fillId="3" borderId="17" xfId="0" applyNumberFormat="1" applyFont="1" applyFill="1" applyBorder="1" applyProtection="1">
      <protection locked="0"/>
    </xf>
    <xf numFmtId="166" fontId="8" fillId="3" borderId="27" xfId="0" applyNumberFormat="1" applyFont="1" applyFill="1" applyBorder="1" applyProtection="1">
      <protection locked="0"/>
    </xf>
    <xf numFmtId="166" fontId="8" fillId="3" borderId="14" xfId="0" applyNumberFormat="1" applyFont="1" applyFill="1" applyBorder="1" applyProtection="1">
      <protection locked="0"/>
    </xf>
    <xf numFmtId="166" fontId="8" fillId="3" borderId="32" xfId="0" applyNumberFormat="1" applyFont="1" applyFill="1" applyBorder="1" applyProtection="1">
      <protection locked="0"/>
    </xf>
    <xf numFmtId="0" fontId="13" fillId="0" borderId="29" xfId="3" applyFont="1" applyBorder="1" applyProtection="1">
      <alignment horizontal="center" vertical="center" wrapText="1"/>
      <protection locked="0"/>
    </xf>
    <xf numFmtId="3" fontId="8" fillId="0" borderId="10" xfId="0" applyNumberFormat="1" applyFont="1" applyBorder="1" applyAlignment="1" applyProtection="1">
      <alignment horizontal="center"/>
      <protection locked="0"/>
    </xf>
    <xf numFmtId="3" fontId="8" fillId="0" borderId="12" xfId="0" applyNumberFormat="1" applyFont="1" applyBorder="1" applyAlignment="1" applyProtection="1">
      <alignment horizontal="center"/>
      <protection locked="0"/>
    </xf>
    <xf numFmtId="3" fontId="8" fillId="0" borderId="11" xfId="0" applyNumberFormat="1" applyFont="1" applyBorder="1" applyAlignment="1" applyProtection="1">
      <alignment horizontal="center"/>
      <protection locked="0"/>
    </xf>
    <xf numFmtId="166" fontId="0" fillId="0" borderId="0" xfId="0" applyNumberFormat="1"/>
    <xf numFmtId="0" fontId="9" fillId="0" borderId="0" xfId="0" applyFont="1" applyBorder="1" applyProtection="1">
      <protection locked="0"/>
    </xf>
    <xf numFmtId="0" fontId="13" fillId="0" borderId="4" xfId="3" applyFont="1" applyBorder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166" fontId="0" fillId="0" borderId="0" xfId="0" applyNumberFormat="1" applyAlignment="1">
      <alignment horizontal="center" vertical="center"/>
    </xf>
    <xf numFmtId="165" fontId="8" fillId="2" borderId="2" xfId="4" applyNumberFormat="1" applyFont="1" applyBorder="1" applyAlignment="1" applyProtection="1">
      <alignment horizontal="center"/>
    </xf>
    <xf numFmtId="165" fontId="8" fillId="2" borderId="4" xfId="4" applyNumberFormat="1" applyFont="1" applyBorder="1" applyAlignment="1" applyProtection="1">
      <alignment horizontal="center"/>
    </xf>
    <xf numFmtId="165" fontId="8" fillId="2" borderId="5" xfId="4" applyNumberFormat="1" applyFont="1" applyBorder="1" applyAlignment="1" applyProtection="1">
      <alignment horizontal="center"/>
    </xf>
    <xf numFmtId="165" fontId="8" fillId="2" borderId="14" xfId="4" applyNumberFormat="1" applyFont="1" applyBorder="1" applyAlignment="1" applyProtection="1">
      <alignment horizontal="center"/>
    </xf>
    <xf numFmtId="165" fontId="8" fillId="2" borderId="16" xfId="4" applyNumberFormat="1" applyFont="1" applyBorder="1" applyAlignment="1" applyProtection="1">
      <alignment horizontal="center"/>
    </xf>
    <xf numFmtId="165" fontId="8" fillId="2" borderId="15" xfId="4" applyNumberFormat="1" applyFont="1" applyBorder="1" applyAlignment="1" applyProtection="1">
      <alignment horizontal="center"/>
    </xf>
    <xf numFmtId="165" fontId="8" fillId="3" borderId="14" xfId="5" applyNumberFormat="1" applyFont="1" applyFill="1" applyBorder="1" applyAlignment="1" applyProtection="1">
      <alignment horizontal="center"/>
      <protection locked="0"/>
    </xf>
    <xf numFmtId="165" fontId="8" fillId="2" borderId="16" xfId="5" applyNumberFormat="1" applyFont="1" applyFill="1" applyBorder="1" applyAlignment="1" applyProtection="1">
      <alignment horizontal="center"/>
    </xf>
    <xf numFmtId="165" fontId="8" fillId="3" borderId="15" xfId="5" applyNumberFormat="1" applyFont="1" applyFill="1" applyBorder="1" applyAlignment="1" applyProtection="1">
      <alignment horizontal="center"/>
      <protection locked="0"/>
    </xf>
    <xf numFmtId="165" fontId="8" fillId="3" borderId="16" xfId="5" applyNumberFormat="1" applyFont="1" applyBorder="1" applyAlignment="1" applyProtection="1">
      <alignment horizontal="center"/>
      <protection locked="0"/>
    </xf>
    <xf numFmtId="165" fontId="8" fillId="2" borderId="14" xfId="5" applyNumberFormat="1" applyFont="1" applyFill="1" applyBorder="1" applyAlignment="1" applyProtection="1">
      <alignment horizontal="center"/>
    </xf>
    <xf numFmtId="165" fontId="8" fillId="2" borderId="15" xfId="5" applyNumberFormat="1" applyFont="1" applyFill="1" applyBorder="1" applyAlignment="1" applyProtection="1">
      <alignment horizontal="center"/>
    </xf>
    <xf numFmtId="166" fontId="8" fillId="3" borderId="16" xfId="0" applyNumberFormat="1" applyFont="1" applyFill="1" applyBorder="1" applyAlignment="1" applyProtection="1">
      <alignment horizontal="center"/>
      <protection locked="0"/>
    </xf>
    <xf numFmtId="165" fontId="8" fillId="3" borderId="16" xfId="4" applyNumberFormat="1" applyFont="1" applyFill="1" applyBorder="1" applyAlignment="1" applyProtection="1">
      <alignment horizontal="center"/>
      <protection locked="0"/>
    </xf>
    <xf numFmtId="165" fontId="8" fillId="2" borderId="6" xfId="4" applyNumberFormat="1" applyFont="1" applyBorder="1" applyAlignment="1" applyProtection="1">
      <alignment horizontal="center"/>
    </xf>
    <xf numFmtId="165" fontId="8" fillId="3" borderId="30" xfId="5" applyNumberFormat="1" applyFont="1" applyBorder="1" applyAlignment="1" applyProtection="1">
      <alignment horizontal="center"/>
      <protection locked="0"/>
    </xf>
    <xf numFmtId="165" fontId="8" fillId="3" borderId="31" xfId="5" applyNumberFormat="1" applyFont="1" applyBorder="1" applyAlignment="1" applyProtection="1">
      <alignment horizontal="center"/>
      <protection locked="0"/>
    </xf>
    <xf numFmtId="165" fontId="8" fillId="3" borderId="8" xfId="5" applyNumberFormat="1" applyFont="1" applyBorder="1" applyAlignment="1" applyProtection="1">
      <alignment horizontal="center"/>
      <protection locked="0"/>
    </xf>
    <xf numFmtId="165" fontId="8" fillId="3" borderId="9" xfId="5" applyNumberFormat="1" applyFont="1" applyBorder="1" applyAlignment="1" applyProtection="1">
      <alignment horizontal="center"/>
      <protection locked="0"/>
    </xf>
    <xf numFmtId="165" fontId="8" fillId="0" borderId="23" xfId="4" applyNumberFormat="1" applyFont="1" applyFill="1" applyBorder="1" applyAlignment="1" applyProtection="1">
      <alignment horizontal="center"/>
    </xf>
    <xf numFmtId="166" fontId="16" fillId="4" borderId="0" xfId="6" applyNumberFormat="1" applyFont="1" applyFill="1" applyBorder="1" applyAlignment="1" applyProtection="1">
      <alignment horizontal="center"/>
      <protection locked="0"/>
    </xf>
    <xf numFmtId="165" fontId="14" fillId="0" borderId="0" xfId="0" applyNumberFormat="1" applyFont="1" applyBorder="1" applyProtection="1">
      <protection locked="0"/>
    </xf>
    <xf numFmtId="166" fontId="8" fillId="3" borderId="15" xfId="0" applyNumberFormat="1" applyFont="1" applyFill="1" applyBorder="1" applyAlignment="1" applyProtection="1">
      <alignment horizontal="center"/>
      <protection locked="0"/>
    </xf>
    <xf numFmtId="166" fontId="8" fillId="3" borderId="14" xfId="0" applyNumberFormat="1" applyFont="1" applyFill="1" applyBorder="1" applyAlignment="1" applyProtection="1">
      <alignment horizontal="center"/>
      <protection locked="0"/>
    </xf>
    <xf numFmtId="166" fontId="8" fillId="2" borderId="28" xfId="0" applyNumberFormat="1" applyFont="1" applyFill="1" applyBorder="1" applyAlignment="1" applyProtection="1">
      <alignment horizontal="center"/>
      <protection locked="0"/>
    </xf>
    <xf numFmtId="166" fontId="8" fillId="2" borderId="16" xfId="0" applyNumberFormat="1" applyFont="1" applyFill="1" applyBorder="1" applyAlignment="1" applyProtection="1">
      <alignment horizontal="center"/>
      <protection locked="0"/>
    </xf>
    <xf numFmtId="166" fontId="8" fillId="3" borderId="17" xfId="0" applyNumberFormat="1" applyFont="1" applyFill="1" applyBorder="1" applyAlignment="1" applyProtection="1">
      <alignment horizontal="center"/>
      <protection locked="0"/>
    </xf>
    <xf numFmtId="166" fontId="8" fillId="2" borderId="12" xfId="0" applyNumberFormat="1" applyFont="1" applyFill="1" applyBorder="1" applyAlignment="1" applyProtection="1">
      <alignment horizontal="center"/>
      <protection locked="0"/>
    </xf>
    <xf numFmtId="166" fontId="8" fillId="2" borderId="11" xfId="0" applyNumberFormat="1" applyFont="1" applyFill="1" applyBorder="1" applyAlignment="1" applyProtection="1">
      <alignment horizontal="center"/>
      <protection locked="0"/>
    </xf>
    <xf numFmtId="166" fontId="8" fillId="2" borderId="14" xfId="0" applyNumberFormat="1" applyFont="1" applyFill="1" applyBorder="1" applyAlignment="1" applyProtection="1">
      <alignment horizontal="center"/>
      <protection locked="0"/>
    </xf>
    <xf numFmtId="166" fontId="8" fillId="4" borderId="24" xfId="0" applyNumberFormat="1" applyFont="1" applyFill="1" applyBorder="1" applyAlignment="1" applyProtection="1">
      <alignment horizontal="center"/>
      <protection locked="0"/>
    </xf>
    <xf numFmtId="166" fontId="8" fillId="4" borderId="0" xfId="0" applyNumberFormat="1" applyFont="1" applyFill="1" applyBorder="1" applyAlignment="1" applyProtection="1">
      <alignment horizontal="center"/>
      <protection locked="0"/>
    </xf>
    <xf numFmtId="166" fontId="8" fillId="4" borderId="25" xfId="0" applyNumberFormat="1" applyFont="1" applyFill="1" applyBorder="1" applyAlignment="1" applyProtection="1">
      <alignment horizontal="center"/>
      <protection locked="0"/>
    </xf>
    <xf numFmtId="166" fontId="8" fillId="2" borderId="10" xfId="0" applyNumberFormat="1" applyFont="1" applyFill="1" applyBorder="1" applyAlignment="1" applyProtection="1">
      <alignment horizontal="center"/>
      <protection locked="0"/>
    </xf>
    <xf numFmtId="166" fontId="8" fillId="2" borderId="12" xfId="6" applyNumberFormat="1" applyFont="1" applyFill="1" applyBorder="1" applyAlignment="1" applyProtection="1">
      <alignment horizontal="center"/>
      <protection locked="0"/>
    </xf>
    <xf numFmtId="166" fontId="8" fillId="2" borderId="11" xfId="6" applyNumberFormat="1" applyFont="1" applyFill="1" applyBorder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19" fillId="0" borderId="0" xfId="0" applyFont="1" applyBorder="1" applyProtection="1">
      <protection locked="0"/>
    </xf>
    <xf numFmtId="166" fontId="20" fillId="0" borderId="0" xfId="0" applyNumberFormat="1" applyFont="1" applyFill="1" applyProtection="1">
      <protection locked="0"/>
    </xf>
    <xf numFmtId="0" fontId="21" fillId="0" borderId="0" xfId="0" applyFont="1"/>
    <xf numFmtId="0" fontId="23" fillId="0" borderId="0" xfId="9" applyFont="1" applyFill="1"/>
    <xf numFmtId="166" fontId="20" fillId="0" borderId="0" xfId="0" applyNumberFormat="1" applyFont="1" applyFill="1" applyBorder="1" applyProtection="1">
      <protection locked="0"/>
    </xf>
    <xf numFmtId="0" fontId="24" fillId="0" borderId="0" xfId="0" applyFont="1" applyFill="1" applyAlignment="1">
      <alignment vertical="center" wrapText="1"/>
    </xf>
    <xf numFmtId="0" fontId="25" fillId="0" borderId="0" xfId="0" applyFont="1" applyAlignment="1"/>
    <xf numFmtId="0" fontId="0" fillId="0" borderId="0" xfId="0" applyAlignment="1">
      <alignment horizontal="center"/>
    </xf>
    <xf numFmtId="165" fontId="0" fillId="0" borderId="0" xfId="0" applyNumberFormat="1"/>
    <xf numFmtId="165" fontId="14" fillId="0" borderId="0" xfId="0" applyNumberFormat="1" applyFont="1" applyProtection="1">
      <protection locked="0"/>
    </xf>
    <xf numFmtId="0" fontId="26" fillId="0" borderId="0" xfId="0" applyFont="1" applyFill="1"/>
    <xf numFmtId="169" fontId="8" fillId="0" borderId="0" xfId="5" applyNumberFormat="1" applyFont="1" applyFill="1" applyBorder="1" applyAlignment="1" applyProtection="1">
      <alignment horizontal="center" vertical="center"/>
      <protection locked="0"/>
    </xf>
    <xf numFmtId="167" fontId="8" fillId="2" borderId="16" xfId="4" applyNumberFormat="1" applyFont="1" applyBorder="1" applyProtection="1">
      <alignment horizontal="right"/>
    </xf>
    <xf numFmtId="166" fontId="14" fillId="0" borderId="0" xfId="0" applyNumberFormat="1" applyFont="1" applyProtection="1">
      <protection locked="0"/>
    </xf>
    <xf numFmtId="170" fontId="8" fillId="0" borderId="0" xfId="0" applyNumberFormat="1" applyFont="1" applyProtection="1">
      <protection locked="0"/>
    </xf>
    <xf numFmtId="165" fontId="14" fillId="0" borderId="0" xfId="0" applyNumberFormat="1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165" fontId="8" fillId="0" borderId="0" xfId="0" applyNumberFormat="1" applyFont="1" applyFill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/>
      <protection locked="0"/>
    </xf>
    <xf numFmtId="0" fontId="10" fillId="0" borderId="0" xfId="2" applyFont="1" applyAlignment="1" applyProtection="1">
      <alignment horizontal="center" vertical="center" wrapText="1"/>
      <protection locked="0"/>
    </xf>
    <xf numFmtId="0" fontId="13" fillId="0" borderId="2" xfId="3" applyFont="1" applyBorder="1" applyProtection="1">
      <alignment horizontal="center" vertical="center" wrapText="1"/>
      <protection locked="0"/>
    </xf>
    <xf numFmtId="0" fontId="13" fillId="0" borderId="4" xfId="3" applyFont="1" applyBorder="1" applyProtection="1">
      <alignment horizontal="center" vertical="center" wrapText="1"/>
      <protection locked="0"/>
    </xf>
    <xf numFmtId="0" fontId="13" fillId="0" borderId="5" xfId="3" applyFont="1" applyBorder="1" applyProtection="1">
      <alignment horizontal="center" vertical="center" wrapText="1"/>
      <protection locked="0"/>
    </xf>
    <xf numFmtId="0" fontId="13" fillId="0" borderId="20" xfId="3" applyFont="1" applyBorder="1" applyProtection="1">
      <alignment horizontal="center" vertical="center" wrapText="1"/>
      <protection locked="0"/>
    </xf>
    <xf numFmtId="0" fontId="13" fillId="0" borderId="21" xfId="3" applyFont="1" applyBorder="1" applyProtection="1">
      <alignment horizontal="center" vertical="center" wrapText="1"/>
      <protection locked="0"/>
    </xf>
    <xf numFmtId="0" fontId="13" fillId="0" borderId="22" xfId="3" applyFont="1" applyBorder="1" applyProtection="1">
      <alignment horizontal="center" vertical="center" wrapText="1"/>
      <protection locked="0"/>
    </xf>
    <xf numFmtId="0" fontId="13" fillId="0" borderId="2" xfId="3" applyFont="1" applyFill="1" applyBorder="1" applyProtection="1">
      <alignment horizontal="center" vertical="center" wrapText="1"/>
      <protection locked="0"/>
    </xf>
    <xf numFmtId="0" fontId="13" fillId="0" borderId="4" xfId="3" applyFont="1" applyFill="1" applyBorder="1" applyProtection="1">
      <alignment horizontal="center" vertical="center" wrapText="1"/>
      <protection locked="0"/>
    </xf>
    <xf numFmtId="0" fontId="13" fillId="0" borderId="5" xfId="3" applyFont="1" applyFill="1" applyBorder="1" applyProtection="1">
      <alignment horizontal="center" vertical="center" wrapText="1"/>
      <protection locked="0"/>
    </xf>
    <xf numFmtId="0" fontId="11" fillId="4" borderId="0" xfId="6" applyFont="1" applyFill="1" applyBorder="1" applyAlignment="1" applyProtection="1">
      <alignment horizontal="center"/>
      <protection locked="0"/>
    </xf>
    <xf numFmtId="0" fontId="11" fillId="4" borderId="24" xfId="6" applyFont="1" applyFill="1" applyBorder="1" applyAlignment="1" applyProtection="1">
      <alignment horizontal="center"/>
      <protection locked="0"/>
    </xf>
    <xf numFmtId="0" fontId="10" fillId="0" borderId="2" xfId="3" applyFont="1" applyBorder="1" applyProtection="1">
      <alignment horizontal="center" vertical="center" wrapText="1"/>
      <protection locked="0"/>
    </xf>
    <xf numFmtId="0" fontId="10" fillId="0" borderId="6" xfId="3" applyFont="1" applyBorder="1" applyProtection="1">
      <alignment horizontal="center" vertical="center" wrapText="1"/>
      <protection locked="0"/>
    </xf>
    <xf numFmtId="0" fontId="10" fillId="0" borderId="13" xfId="3" applyFont="1" applyBorder="1" applyAlignment="1" applyProtection="1">
      <alignment horizontal="center" vertical="center" wrapText="1"/>
      <protection locked="0"/>
    </xf>
    <xf numFmtId="0" fontId="10" fillId="0" borderId="19" xfId="3" applyFont="1" applyBorder="1" applyAlignment="1" applyProtection="1">
      <alignment horizontal="center" vertical="center" wrapText="1"/>
      <protection locked="0"/>
    </xf>
    <xf numFmtId="0" fontId="24" fillId="0" borderId="0" xfId="0" applyFont="1" applyFill="1" applyAlignment="1">
      <alignment horizontal="right" vertical="center" wrapText="1"/>
    </xf>
    <xf numFmtId="0" fontId="18" fillId="0" borderId="0" xfId="8" applyFont="1" applyAlignment="1" applyProtection="1">
      <alignment horizontal="right" vertical="top" wrapText="1"/>
    </xf>
    <xf numFmtId="0" fontId="18" fillId="0" borderId="0" xfId="8" applyFont="1" applyAlignment="1" applyProtection="1">
      <alignment horizontal="left" vertical="top" wrapText="1"/>
    </xf>
    <xf numFmtId="0" fontId="18" fillId="0" borderId="0" xfId="8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3" xfId="3" applyFont="1" applyBorder="1" applyAlignment="1" applyProtection="1">
      <alignment horizontal="center" vertical="center" wrapText="1"/>
      <protection locked="0"/>
    </xf>
    <xf numFmtId="0" fontId="10" fillId="0" borderId="7" xfId="3" applyFont="1" applyBorder="1" applyAlignment="1" applyProtection="1">
      <alignment horizontal="center" vertical="center" wrapText="1"/>
      <protection locked="0"/>
    </xf>
  </cellXfs>
  <cellStyles count="10">
    <cellStyle name="Гиперссылка" xfId="6" builtinId="8"/>
    <cellStyle name="Заголовок" xfId="2"/>
    <cellStyle name="ЗаголовокСтолбца" xfId="3"/>
    <cellStyle name="Значение" xfId="5"/>
    <cellStyle name="Обычный" xfId="0" builtinId="0"/>
    <cellStyle name="Обычный_FORM3.1" xfId="8"/>
    <cellStyle name="Обычный_Таблица П1.4. и П1.5. (2008 г 27.04.)" xfId="9"/>
    <cellStyle name="Финансовый" xfId="1" builtinId="3"/>
    <cellStyle name="Финансовый 2" xfId="7"/>
    <cellStyle name="Формул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6"/>
  <sheetViews>
    <sheetView tabSelected="1" view="pageBreakPreview" topLeftCell="A4" zoomScale="85" zoomScaleNormal="85" zoomScaleSheetLayoutView="85" workbookViewId="0">
      <pane xSplit="2" topLeftCell="W1" activePane="topRight" state="frozen"/>
      <selection activeCell="A4" sqref="A4"/>
      <selection pane="topRight" activeCell="Y27" sqref="Y27"/>
    </sheetView>
  </sheetViews>
  <sheetFormatPr defaultRowHeight="14.4" x14ac:dyDescent="0.3"/>
  <cols>
    <col min="1" max="1" width="6.88671875" style="3" customWidth="1"/>
    <col min="2" max="2" width="34.44140625" style="3" customWidth="1"/>
    <col min="3" max="13" width="7.6640625" style="3" customWidth="1"/>
    <col min="14" max="14" width="8.109375" style="3" bestFit="1" customWidth="1"/>
    <col min="15" max="17" width="7.6640625" style="3" customWidth="1"/>
    <col min="18" max="22" width="7.6640625" customWidth="1"/>
    <col min="23" max="23" width="8.44140625" bestFit="1" customWidth="1"/>
    <col min="24" max="24" width="7.6640625" customWidth="1"/>
    <col min="25" max="25" width="9.5546875" customWidth="1"/>
    <col min="26" max="27" width="8.44140625" bestFit="1" customWidth="1"/>
    <col min="28" max="28" width="8.6640625" customWidth="1"/>
    <col min="29" max="30" width="7.6640625" customWidth="1"/>
    <col min="31" max="31" width="8.6640625" customWidth="1"/>
    <col min="32" max="32" width="9.109375" bestFit="1" customWidth="1"/>
    <col min="33" max="33" width="8.6640625" customWidth="1"/>
    <col min="34" max="35" width="7.6640625" customWidth="1"/>
    <col min="36" max="36" width="8.6640625" customWidth="1"/>
    <col min="37" max="37" width="10.77734375" bestFit="1" customWidth="1"/>
  </cols>
  <sheetData>
    <row r="1" spans="1:37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25"/>
      <c r="Q1" s="225"/>
      <c r="Z1" s="225"/>
      <c r="AA1" s="225"/>
      <c r="AB1" s="155"/>
      <c r="AC1" s="155"/>
      <c r="AD1" s="155"/>
      <c r="AE1" s="155"/>
      <c r="AF1" s="155"/>
      <c r="AG1" s="155"/>
      <c r="AH1" s="155"/>
      <c r="AI1" s="155"/>
      <c r="AJ1" s="225" t="s">
        <v>48</v>
      </c>
      <c r="AK1" s="225"/>
    </row>
    <row r="2" spans="1:37" x14ac:dyDescent="0.3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26"/>
      <c r="Q2" s="227"/>
      <c r="Z2" s="226"/>
      <c r="AA2" s="227"/>
      <c r="AB2" s="156"/>
      <c r="AC2" s="156"/>
      <c r="AD2" s="156"/>
      <c r="AE2" s="156"/>
      <c r="AF2" s="156"/>
      <c r="AG2" s="156"/>
      <c r="AH2" s="156"/>
      <c r="AI2" s="156"/>
      <c r="AJ2" s="226" t="s">
        <v>49</v>
      </c>
      <c r="AK2" s="227"/>
    </row>
    <row r="3" spans="1:37" ht="15" customHeight="1" x14ac:dyDescent="0.3">
      <c r="A3" s="228" t="s">
        <v>58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</row>
    <row r="4" spans="1:37" ht="15" thickBot="1" x14ac:dyDescent="0.35">
      <c r="A4" s="7"/>
      <c r="B4" s="9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 t="s">
        <v>50</v>
      </c>
    </row>
    <row r="5" spans="1:37" ht="33.75" customHeight="1" x14ac:dyDescent="0.3">
      <c r="A5" s="240" t="s">
        <v>2</v>
      </c>
      <c r="B5" s="242" t="s">
        <v>3</v>
      </c>
      <c r="C5" s="232" t="s">
        <v>72</v>
      </c>
      <c r="D5" s="233"/>
      <c r="E5" s="233"/>
      <c r="F5" s="233"/>
      <c r="G5" s="234"/>
      <c r="H5" s="229" t="s">
        <v>73</v>
      </c>
      <c r="I5" s="230"/>
      <c r="J5" s="230"/>
      <c r="K5" s="230"/>
      <c r="L5" s="231"/>
      <c r="M5" s="229" t="s">
        <v>74</v>
      </c>
      <c r="N5" s="230"/>
      <c r="O5" s="230"/>
      <c r="P5" s="230"/>
      <c r="Q5" s="231"/>
      <c r="R5" s="229" t="s">
        <v>75</v>
      </c>
      <c r="S5" s="230"/>
      <c r="T5" s="230"/>
      <c r="U5" s="230"/>
      <c r="V5" s="231"/>
      <c r="W5" s="235" t="s">
        <v>64</v>
      </c>
      <c r="X5" s="236"/>
      <c r="Y5" s="236"/>
      <c r="Z5" s="236"/>
      <c r="AA5" s="237"/>
      <c r="AB5" s="229" t="s">
        <v>67</v>
      </c>
      <c r="AC5" s="230"/>
      <c r="AD5" s="230"/>
      <c r="AE5" s="230"/>
      <c r="AF5" s="231"/>
      <c r="AG5" s="229" t="s">
        <v>76</v>
      </c>
      <c r="AH5" s="230"/>
      <c r="AI5" s="230"/>
      <c r="AJ5" s="230"/>
      <c r="AK5" s="231"/>
    </row>
    <row r="6" spans="1:37" ht="15" thickBot="1" x14ac:dyDescent="0.35">
      <c r="A6" s="241"/>
      <c r="B6" s="243"/>
      <c r="C6" s="122" t="s">
        <v>4</v>
      </c>
      <c r="D6" s="123" t="s">
        <v>5</v>
      </c>
      <c r="E6" s="123" t="s">
        <v>6</v>
      </c>
      <c r="F6" s="123" t="s">
        <v>7</v>
      </c>
      <c r="G6" s="124" t="s">
        <v>8</v>
      </c>
      <c r="H6" s="122" t="s">
        <v>4</v>
      </c>
      <c r="I6" s="123" t="s">
        <v>5</v>
      </c>
      <c r="J6" s="123" t="s">
        <v>6</v>
      </c>
      <c r="K6" s="123" t="s">
        <v>7</v>
      </c>
      <c r="L6" s="124" t="s">
        <v>8</v>
      </c>
      <c r="M6" s="122" t="s">
        <v>4</v>
      </c>
      <c r="N6" s="123" t="s">
        <v>5</v>
      </c>
      <c r="O6" s="123" t="s">
        <v>6</v>
      </c>
      <c r="P6" s="123" t="s">
        <v>7</v>
      </c>
      <c r="Q6" s="124" t="s">
        <v>8</v>
      </c>
      <c r="R6" s="122" t="s">
        <v>4</v>
      </c>
      <c r="S6" s="123" t="s">
        <v>5</v>
      </c>
      <c r="T6" s="123" t="s">
        <v>6</v>
      </c>
      <c r="U6" s="123" t="s">
        <v>7</v>
      </c>
      <c r="V6" s="124" t="s">
        <v>8</v>
      </c>
      <c r="W6" s="122" t="s">
        <v>4</v>
      </c>
      <c r="X6" s="123" t="s">
        <v>5</v>
      </c>
      <c r="Y6" s="123" t="s">
        <v>6</v>
      </c>
      <c r="Z6" s="123" t="s">
        <v>7</v>
      </c>
      <c r="AA6" s="124" t="s">
        <v>8</v>
      </c>
      <c r="AB6" s="122" t="s">
        <v>4</v>
      </c>
      <c r="AC6" s="123" t="s">
        <v>5</v>
      </c>
      <c r="AD6" s="123" t="s">
        <v>6</v>
      </c>
      <c r="AE6" s="123" t="s">
        <v>7</v>
      </c>
      <c r="AF6" s="124" t="s">
        <v>8</v>
      </c>
      <c r="AG6" s="122" t="s">
        <v>4</v>
      </c>
      <c r="AH6" s="123" t="s">
        <v>5</v>
      </c>
      <c r="AI6" s="123" t="s">
        <v>6</v>
      </c>
      <c r="AJ6" s="123" t="s">
        <v>7</v>
      </c>
      <c r="AK6" s="124" t="s">
        <v>8</v>
      </c>
    </row>
    <row r="7" spans="1:37" ht="15" thickBot="1" x14ac:dyDescent="0.35">
      <c r="A7" s="10">
        <v>1</v>
      </c>
      <c r="B7" s="31">
        <v>2</v>
      </c>
      <c r="C7" s="162">
        <v>3</v>
      </c>
      <c r="D7" s="163">
        <v>4</v>
      </c>
      <c r="E7" s="163">
        <v>5</v>
      </c>
      <c r="F7" s="163">
        <v>6</v>
      </c>
      <c r="G7" s="164">
        <v>7</v>
      </c>
      <c r="H7" s="162">
        <v>8</v>
      </c>
      <c r="I7" s="163">
        <v>9</v>
      </c>
      <c r="J7" s="163">
        <v>10</v>
      </c>
      <c r="K7" s="163">
        <v>11</v>
      </c>
      <c r="L7" s="164">
        <v>12</v>
      </c>
      <c r="M7" s="162">
        <v>13</v>
      </c>
      <c r="N7" s="163">
        <v>14</v>
      </c>
      <c r="O7" s="163">
        <v>15</v>
      </c>
      <c r="P7" s="163">
        <v>16</v>
      </c>
      <c r="Q7" s="164">
        <v>17</v>
      </c>
      <c r="R7" s="162">
        <v>18</v>
      </c>
      <c r="S7" s="163">
        <v>19</v>
      </c>
      <c r="T7" s="163">
        <v>20</v>
      </c>
      <c r="U7" s="163">
        <v>21</v>
      </c>
      <c r="V7" s="164">
        <v>22</v>
      </c>
      <c r="W7" s="162">
        <v>23</v>
      </c>
      <c r="X7" s="163">
        <v>24</v>
      </c>
      <c r="Y7" s="163">
        <v>25</v>
      </c>
      <c r="Z7" s="163">
        <v>26</v>
      </c>
      <c r="AA7" s="164">
        <v>27</v>
      </c>
      <c r="AB7" s="162">
        <v>28</v>
      </c>
      <c r="AC7" s="163">
        <v>29</v>
      </c>
      <c r="AD7" s="163">
        <v>30</v>
      </c>
      <c r="AE7" s="163">
        <v>31</v>
      </c>
      <c r="AF7" s="164">
        <v>32</v>
      </c>
      <c r="AG7" s="162">
        <v>33</v>
      </c>
      <c r="AH7" s="163">
        <v>34</v>
      </c>
      <c r="AI7" s="163">
        <v>35</v>
      </c>
      <c r="AJ7" s="163">
        <v>36</v>
      </c>
      <c r="AK7" s="164">
        <v>37</v>
      </c>
    </row>
    <row r="8" spans="1:37" x14ac:dyDescent="0.3">
      <c r="A8" s="36" t="s">
        <v>9</v>
      </c>
      <c r="B8" s="37" t="s">
        <v>51</v>
      </c>
      <c r="C8" s="170">
        <f>C18+C20+C21</f>
        <v>84.292500000000004</v>
      </c>
      <c r="D8" s="171">
        <f>D14+D15+D16+D17</f>
        <v>8.5783000000000005</v>
      </c>
      <c r="E8" s="171">
        <f>E9+E14+E15+E16+E17</f>
        <v>0</v>
      </c>
      <c r="F8" s="171">
        <f>F9+F14+F15+F16+F17</f>
        <v>84.292500000000004</v>
      </c>
      <c r="G8" s="172">
        <f>G9+G14+G15+G16+G17</f>
        <v>51.820222892978641</v>
      </c>
      <c r="H8" s="170">
        <f>H18+H20+H21</f>
        <v>68.301368000000011</v>
      </c>
      <c r="I8" s="171">
        <f>I14+I15+I16+I17</f>
        <v>11.161636</v>
      </c>
      <c r="J8" s="171">
        <f>J9+J14+J15+J16+J17</f>
        <v>0</v>
      </c>
      <c r="K8" s="171">
        <f>K9+K14+K15+K16+K17</f>
        <v>68.301367999999997</v>
      </c>
      <c r="L8" s="172">
        <f>L9+L14+L15+L16+L17</f>
        <v>32.914532999999999</v>
      </c>
      <c r="M8" s="69">
        <f>M18+M20+M21</f>
        <v>72.386099999999999</v>
      </c>
      <c r="N8" s="70">
        <f>N14+N15+N16+N17</f>
        <v>10.915300000000002</v>
      </c>
      <c r="O8" s="70">
        <f>O9+O14+O15+O16+O17</f>
        <v>0</v>
      </c>
      <c r="P8" s="70">
        <f>P9+P14+P15+P16+P17</f>
        <v>72.386099999999999</v>
      </c>
      <c r="Q8" s="71">
        <f>Q9+Q14+Q15+Q16+Q17</f>
        <v>35.918202666599996</v>
      </c>
      <c r="R8" s="69">
        <f>R18+R20+R21</f>
        <v>82.940899999999999</v>
      </c>
      <c r="S8" s="70">
        <f>S14+S15+S16+S17</f>
        <v>15.208600000000001</v>
      </c>
      <c r="T8" s="70">
        <f>T9+T14+T15+T16+T17</f>
        <v>0</v>
      </c>
      <c r="U8" s="70">
        <f>U9+U14+U15+U16+U17</f>
        <v>82.940899999999999</v>
      </c>
      <c r="V8" s="71">
        <f>V9+V14+V15+V16+V17</f>
        <v>41.145563795400001</v>
      </c>
      <c r="W8" s="69">
        <f>W18+W20+W21</f>
        <v>155.32699999999997</v>
      </c>
      <c r="X8" s="70">
        <f>X14+X15+X16+X17</f>
        <v>26.123900000000003</v>
      </c>
      <c r="Y8" s="70">
        <f>Y9+Y14+Y15+Y16+Y17</f>
        <v>0</v>
      </c>
      <c r="Z8" s="70">
        <f>Z9+Z14+Z15+Z16+Z17</f>
        <v>155.327</v>
      </c>
      <c r="AA8" s="71">
        <f>AA9+AA14+AA15+AA16+AA17</f>
        <v>77.063766461999975</v>
      </c>
      <c r="AB8" s="69">
        <f>AB18+AB20+AB21</f>
        <v>155.32699999999997</v>
      </c>
      <c r="AC8" s="70">
        <f>AC14+AC15+AC16+AC17</f>
        <v>26.123900000000003</v>
      </c>
      <c r="AD8" s="70">
        <f>AD9+AD14+AD15+AD16+AD17</f>
        <v>0</v>
      </c>
      <c r="AE8" s="70">
        <f>AE9+AE14+AE15+AE16+AE17</f>
        <v>155.327</v>
      </c>
      <c r="AF8" s="71">
        <f>AF9+AF14+AF15+AF16+AF17</f>
        <v>77.063766461999975</v>
      </c>
      <c r="AG8" s="69">
        <f>AG18+AG20+AG21</f>
        <v>155.32699999999997</v>
      </c>
      <c r="AH8" s="70">
        <f>AH14+AH15+AH16+AH17</f>
        <v>26.123900000000003</v>
      </c>
      <c r="AI8" s="70">
        <f>AI9+AI14+AI15+AI16+AI17</f>
        <v>0</v>
      </c>
      <c r="AJ8" s="70">
        <f>AJ9+AJ14+AJ15+AJ16+AJ17</f>
        <v>155.327</v>
      </c>
      <c r="AK8" s="71">
        <f>AK9+AK14+AK15+AK16+AK17</f>
        <v>77.063766461999975</v>
      </c>
    </row>
    <row r="9" spans="1:37" x14ac:dyDescent="0.3">
      <c r="A9" s="41" t="s">
        <v>11</v>
      </c>
      <c r="B9" s="42" t="s">
        <v>12</v>
      </c>
      <c r="C9" s="173" t="s">
        <v>13</v>
      </c>
      <c r="D9" s="174" t="s">
        <v>13</v>
      </c>
      <c r="E9" s="174">
        <f>E11</f>
        <v>0</v>
      </c>
      <c r="F9" s="174">
        <f>F11+F12</f>
        <v>8.5783000000000005</v>
      </c>
      <c r="G9" s="175">
        <f>G11+G12+G13</f>
        <v>51.820222892978641</v>
      </c>
      <c r="H9" s="43" t="s">
        <v>13</v>
      </c>
      <c r="I9" s="44" t="s">
        <v>13</v>
      </c>
      <c r="J9" s="174">
        <f>J11</f>
        <v>0</v>
      </c>
      <c r="K9" s="174">
        <f>K11+K12</f>
        <v>11.161636</v>
      </c>
      <c r="L9" s="175">
        <f>L11+L12+L13</f>
        <v>32.914532999999999</v>
      </c>
      <c r="M9" s="72" t="s">
        <v>13</v>
      </c>
      <c r="N9" s="73" t="s">
        <v>13</v>
      </c>
      <c r="O9" s="74">
        <f>O11</f>
        <v>0</v>
      </c>
      <c r="P9" s="74">
        <f>P11+P12</f>
        <v>10.915300000000002</v>
      </c>
      <c r="Q9" s="75">
        <f>Q11+Q12+Q13</f>
        <v>35.918202666599996</v>
      </c>
      <c r="R9" s="72" t="s">
        <v>13</v>
      </c>
      <c r="S9" s="73" t="s">
        <v>13</v>
      </c>
      <c r="T9" s="74">
        <f>T11</f>
        <v>0</v>
      </c>
      <c r="U9" s="74">
        <f>U11+U12</f>
        <v>15.208600000000001</v>
      </c>
      <c r="V9" s="75">
        <f>V11+V12+V13</f>
        <v>41.145563795400001</v>
      </c>
      <c r="W9" s="72" t="s">
        <v>13</v>
      </c>
      <c r="X9" s="73" t="s">
        <v>13</v>
      </c>
      <c r="Y9" s="74">
        <f>Y11</f>
        <v>0</v>
      </c>
      <c r="Z9" s="74">
        <f>Z11+Z12</f>
        <v>26.123900000000003</v>
      </c>
      <c r="AA9" s="75">
        <f>AA11+AA12+AA13</f>
        <v>77.063766461999975</v>
      </c>
      <c r="AB9" s="72" t="s">
        <v>13</v>
      </c>
      <c r="AC9" s="73" t="s">
        <v>13</v>
      </c>
      <c r="AD9" s="74">
        <f>AD11</f>
        <v>0</v>
      </c>
      <c r="AE9" s="74">
        <f>AE11+AE12</f>
        <v>26.123900000000003</v>
      </c>
      <c r="AF9" s="75">
        <f>AF11+AF12+AF13</f>
        <v>77.063766461999975</v>
      </c>
      <c r="AG9" s="72" t="s">
        <v>13</v>
      </c>
      <c r="AH9" s="73" t="s">
        <v>13</v>
      </c>
      <c r="AI9" s="74">
        <f>AI11</f>
        <v>0</v>
      </c>
      <c r="AJ9" s="74">
        <f>AJ11+AJ12</f>
        <v>26.123900000000003</v>
      </c>
      <c r="AK9" s="75">
        <f>AK11+AK12+AK13</f>
        <v>77.063766461999975</v>
      </c>
    </row>
    <row r="10" spans="1:37" x14ac:dyDescent="0.3">
      <c r="A10" s="41"/>
      <c r="B10" s="42" t="s">
        <v>14</v>
      </c>
      <c r="C10" s="43" t="s">
        <v>13</v>
      </c>
      <c r="D10" s="47" t="s">
        <v>13</v>
      </c>
      <c r="E10" s="47" t="s">
        <v>13</v>
      </c>
      <c r="F10" s="47" t="s">
        <v>13</v>
      </c>
      <c r="G10" s="48" t="s">
        <v>13</v>
      </c>
      <c r="H10" s="43" t="s">
        <v>13</v>
      </c>
      <c r="I10" s="47" t="s">
        <v>13</v>
      </c>
      <c r="J10" s="47" t="s">
        <v>13</v>
      </c>
      <c r="K10" s="47" t="s">
        <v>13</v>
      </c>
      <c r="L10" s="48" t="s">
        <v>13</v>
      </c>
      <c r="M10" s="72" t="s">
        <v>13</v>
      </c>
      <c r="N10" s="76" t="s">
        <v>13</v>
      </c>
      <c r="O10" s="76" t="s">
        <v>13</v>
      </c>
      <c r="P10" s="76" t="s">
        <v>13</v>
      </c>
      <c r="Q10" s="77" t="s">
        <v>13</v>
      </c>
      <c r="R10" s="72" t="s">
        <v>13</v>
      </c>
      <c r="S10" s="76" t="s">
        <v>13</v>
      </c>
      <c r="T10" s="76" t="s">
        <v>13</v>
      </c>
      <c r="U10" s="76" t="s">
        <v>13</v>
      </c>
      <c r="V10" s="77" t="s">
        <v>13</v>
      </c>
      <c r="W10" s="72" t="s">
        <v>13</v>
      </c>
      <c r="X10" s="76" t="s">
        <v>13</v>
      </c>
      <c r="Y10" s="76" t="s">
        <v>13</v>
      </c>
      <c r="Z10" s="76" t="s">
        <v>13</v>
      </c>
      <c r="AA10" s="77" t="s">
        <v>13</v>
      </c>
      <c r="AB10" s="72" t="s">
        <v>13</v>
      </c>
      <c r="AC10" s="76" t="s">
        <v>13</v>
      </c>
      <c r="AD10" s="76" t="s">
        <v>13</v>
      </c>
      <c r="AE10" s="76" t="s">
        <v>13</v>
      </c>
      <c r="AF10" s="77" t="s">
        <v>13</v>
      </c>
      <c r="AG10" s="72" t="s">
        <v>13</v>
      </c>
      <c r="AH10" s="76" t="s">
        <v>13</v>
      </c>
      <c r="AI10" s="76" t="s">
        <v>13</v>
      </c>
      <c r="AJ10" s="76" t="s">
        <v>13</v>
      </c>
      <c r="AK10" s="77" t="s">
        <v>13</v>
      </c>
    </row>
    <row r="11" spans="1:37" x14ac:dyDescent="0.3">
      <c r="A11" s="41" t="s">
        <v>15</v>
      </c>
      <c r="B11" s="42" t="s">
        <v>5</v>
      </c>
      <c r="C11" s="176" t="s">
        <v>13</v>
      </c>
      <c r="D11" s="55" t="s">
        <v>13</v>
      </c>
      <c r="E11" s="55"/>
      <c r="F11" s="177">
        <f>D8-D18-D20-D21-E11-G11</f>
        <v>8.5783000000000005</v>
      </c>
      <c r="G11" s="178"/>
      <c r="H11" s="43" t="s">
        <v>13</v>
      </c>
      <c r="I11" s="49" t="s">
        <v>13</v>
      </c>
      <c r="J11" s="179"/>
      <c r="K11" s="177">
        <f>I8-I18-I20-I21-J11-L11</f>
        <v>11.161636</v>
      </c>
      <c r="L11" s="178"/>
      <c r="M11" s="72" t="s">
        <v>13</v>
      </c>
      <c r="N11" s="78" t="s">
        <v>13</v>
      </c>
      <c r="O11" s="79"/>
      <c r="P11" s="80">
        <f>N8-N18-N20-N21-O11-Q11</f>
        <v>10.915300000000002</v>
      </c>
      <c r="Q11" s="81"/>
      <c r="R11" s="72" t="s">
        <v>13</v>
      </c>
      <c r="S11" s="78" t="s">
        <v>13</v>
      </c>
      <c r="T11" s="79"/>
      <c r="U11" s="80">
        <f>S8-S18-S20-S21-T11-V11</f>
        <v>15.208600000000001</v>
      </c>
      <c r="V11" s="81"/>
      <c r="W11" s="72" t="s">
        <v>13</v>
      </c>
      <c r="X11" s="78" t="s">
        <v>13</v>
      </c>
      <c r="Y11" s="79"/>
      <c r="Z11" s="80">
        <f>X8-X18-X20-X21-Y11-AA11</f>
        <v>26.123900000000003</v>
      </c>
      <c r="AA11" s="81"/>
      <c r="AB11" s="72" t="s">
        <v>13</v>
      </c>
      <c r="AC11" s="78" t="s">
        <v>13</v>
      </c>
      <c r="AD11" s="79"/>
      <c r="AE11" s="80">
        <f>AC8-AC18-AC20-AC21-AD11-AF11</f>
        <v>26.123900000000003</v>
      </c>
      <c r="AF11" s="81"/>
      <c r="AG11" s="72" t="s">
        <v>13</v>
      </c>
      <c r="AH11" s="78" t="s">
        <v>13</v>
      </c>
      <c r="AI11" s="79"/>
      <c r="AJ11" s="80">
        <f>AH8-AH18-AH20-AH21-AI11-AK11</f>
        <v>26.123900000000003</v>
      </c>
      <c r="AK11" s="81"/>
    </row>
    <row r="12" spans="1:37" x14ac:dyDescent="0.3">
      <c r="A12" s="41" t="s">
        <v>16</v>
      </c>
      <c r="B12" s="42" t="s">
        <v>6</v>
      </c>
      <c r="C12" s="176" t="s">
        <v>13</v>
      </c>
      <c r="D12" s="55" t="s">
        <v>13</v>
      </c>
      <c r="E12" s="55" t="s">
        <v>13</v>
      </c>
      <c r="F12" s="177">
        <f>E8-E18-E20-E21-G12</f>
        <v>0</v>
      </c>
      <c r="G12" s="178"/>
      <c r="H12" s="43" t="s">
        <v>13</v>
      </c>
      <c r="I12" s="49" t="s">
        <v>13</v>
      </c>
      <c r="J12" s="49" t="s">
        <v>13</v>
      </c>
      <c r="K12" s="177">
        <f>J8-J18-J20-J21-L12</f>
        <v>0</v>
      </c>
      <c r="L12" s="178"/>
      <c r="M12" s="72" t="s">
        <v>13</v>
      </c>
      <c r="N12" s="78" t="s">
        <v>13</v>
      </c>
      <c r="O12" s="78" t="s">
        <v>13</v>
      </c>
      <c r="P12" s="80">
        <f>O8-O18-O20-O21-Q12</f>
        <v>0</v>
      </c>
      <c r="Q12" s="81"/>
      <c r="R12" s="72" t="s">
        <v>13</v>
      </c>
      <c r="S12" s="78" t="s">
        <v>13</v>
      </c>
      <c r="T12" s="78" t="s">
        <v>13</v>
      </c>
      <c r="U12" s="80">
        <f>T8-T18-T20-T21-V12</f>
        <v>0</v>
      </c>
      <c r="V12" s="81"/>
      <c r="W12" s="72" t="s">
        <v>13</v>
      </c>
      <c r="X12" s="78" t="s">
        <v>13</v>
      </c>
      <c r="Y12" s="78" t="s">
        <v>13</v>
      </c>
      <c r="Z12" s="80">
        <f>Y8-Y18-Y20-Y21-AA12</f>
        <v>0</v>
      </c>
      <c r="AA12" s="81"/>
      <c r="AB12" s="72" t="s">
        <v>13</v>
      </c>
      <c r="AC12" s="78" t="s">
        <v>13</v>
      </c>
      <c r="AD12" s="78" t="s">
        <v>13</v>
      </c>
      <c r="AE12" s="80">
        <f>AD8-AD18-AD20-AD21-AF12</f>
        <v>0</v>
      </c>
      <c r="AF12" s="81"/>
      <c r="AG12" s="72" t="s">
        <v>13</v>
      </c>
      <c r="AH12" s="78" t="s">
        <v>13</v>
      </c>
      <c r="AI12" s="78" t="s">
        <v>13</v>
      </c>
      <c r="AJ12" s="80">
        <f>AI8-AI18-AI20-AI21-AK12</f>
        <v>0</v>
      </c>
      <c r="AK12" s="81"/>
    </row>
    <row r="13" spans="1:37" x14ac:dyDescent="0.3">
      <c r="A13" s="41" t="s">
        <v>17</v>
      </c>
      <c r="B13" s="42" t="s">
        <v>7</v>
      </c>
      <c r="C13" s="180" t="s">
        <v>13</v>
      </c>
      <c r="D13" s="177" t="s">
        <v>13</v>
      </c>
      <c r="E13" s="177" t="s">
        <v>13</v>
      </c>
      <c r="F13" s="177" t="s">
        <v>13</v>
      </c>
      <c r="G13" s="181">
        <f>F8-F18-F20-F21</f>
        <v>51.820222892978641</v>
      </c>
      <c r="H13" s="43" t="s">
        <v>13</v>
      </c>
      <c r="I13" s="49" t="s">
        <v>13</v>
      </c>
      <c r="J13" s="49" t="s">
        <v>13</v>
      </c>
      <c r="K13" s="49" t="s">
        <v>13</v>
      </c>
      <c r="L13" s="181">
        <f>K8-K18-K20-K21</f>
        <v>32.914532999999999</v>
      </c>
      <c r="M13" s="72" t="s">
        <v>13</v>
      </c>
      <c r="N13" s="78" t="s">
        <v>13</v>
      </c>
      <c r="O13" s="78" t="s">
        <v>13</v>
      </c>
      <c r="P13" s="78" t="s">
        <v>13</v>
      </c>
      <c r="Q13" s="82">
        <f>P8-P18-P20-P21</f>
        <v>35.918202666599996</v>
      </c>
      <c r="R13" s="72" t="s">
        <v>13</v>
      </c>
      <c r="S13" s="78" t="s">
        <v>13</v>
      </c>
      <c r="T13" s="78" t="s">
        <v>13</v>
      </c>
      <c r="U13" s="78" t="s">
        <v>13</v>
      </c>
      <c r="V13" s="82">
        <f>U8-U18-U20-U21</f>
        <v>41.145563795400001</v>
      </c>
      <c r="W13" s="72" t="s">
        <v>13</v>
      </c>
      <c r="X13" s="78" t="s">
        <v>13</v>
      </c>
      <c r="Y13" s="78" t="s">
        <v>13</v>
      </c>
      <c r="Z13" s="78" t="s">
        <v>13</v>
      </c>
      <c r="AA13" s="82">
        <f>Z8-Z18-Z20-Z21</f>
        <v>77.063766461999975</v>
      </c>
      <c r="AB13" s="72" t="s">
        <v>13</v>
      </c>
      <c r="AC13" s="78" t="s">
        <v>13</v>
      </c>
      <c r="AD13" s="78" t="s">
        <v>13</v>
      </c>
      <c r="AE13" s="78" t="s">
        <v>13</v>
      </c>
      <c r="AF13" s="82">
        <f>AE8-AE18-AE20-AE21</f>
        <v>77.063766461999975</v>
      </c>
      <c r="AG13" s="72" t="s">
        <v>13</v>
      </c>
      <c r="AH13" s="78" t="s">
        <v>13</v>
      </c>
      <c r="AI13" s="78" t="s">
        <v>13</v>
      </c>
      <c r="AJ13" s="78" t="s">
        <v>13</v>
      </c>
      <c r="AK13" s="82">
        <f>AJ8-AJ18-AJ20-AJ21</f>
        <v>77.063766461999975</v>
      </c>
    </row>
    <row r="14" spans="1:37" x14ac:dyDescent="0.3">
      <c r="A14" s="41" t="s">
        <v>18</v>
      </c>
      <c r="B14" s="42" t="s">
        <v>19</v>
      </c>
      <c r="C14" s="173">
        <f>SUM(D14:G14)</f>
        <v>0</v>
      </c>
      <c r="D14" s="55"/>
      <c r="E14" s="55"/>
      <c r="F14" s="55"/>
      <c r="G14" s="178"/>
      <c r="H14" s="173">
        <f>SUM(I14:L14)</f>
        <v>0</v>
      </c>
      <c r="I14" s="55"/>
      <c r="J14" s="55"/>
      <c r="K14" s="55"/>
      <c r="L14" s="178"/>
      <c r="M14" s="83">
        <f>SUM(N14:Q14)</f>
        <v>0</v>
      </c>
      <c r="N14" s="84"/>
      <c r="O14" s="84"/>
      <c r="P14" s="84"/>
      <c r="Q14" s="81"/>
      <c r="R14" s="83">
        <f>SUM(S14:V14)</f>
        <v>0</v>
      </c>
      <c r="S14" s="84"/>
      <c r="T14" s="84"/>
      <c r="U14" s="84"/>
      <c r="V14" s="81"/>
      <c r="W14" s="83">
        <f>SUM(X14:AA14)</f>
        <v>0</v>
      </c>
      <c r="X14" s="84"/>
      <c r="Y14" s="84"/>
      <c r="Z14" s="84"/>
      <c r="AA14" s="84"/>
      <c r="AB14" s="83">
        <f>SUM(AC14:AF14)</f>
        <v>0</v>
      </c>
      <c r="AC14" s="84"/>
      <c r="AD14" s="84"/>
      <c r="AE14" s="84"/>
      <c r="AF14" s="84"/>
      <c r="AG14" s="83">
        <f>SUM(AH14:AK14)</f>
        <v>0</v>
      </c>
      <c r="AH14" s="84"/>
      <c r="AI14" s="84"/>
      <c r="AJ14" s="84"/>
      <c r="AK14" s="84"/>
    </row>
    <row r="15" spans="1:37" x14ac:dyDescent="0.3">
      <c r="A15" s="41" t="s">
        <v>20</v>
      </c>
      <c r="B15" s="42" t="s">
        <v>21</v>
      </c>
      <c r="C15" s="173">
        <f>SUM(D15:G15)</f>
        <v>0</v>
      </c>
      <c r="D15" s="55"/>
      <c r="E15" s="55"/>
      <c r="F15" s="55"/>
      <c r="G15" s="178"/>
      <c r="H15" s="173">
        <f>SUM(I15:L15)</f>
        <v>0</v>
      </c>
      <c r="I15" s="55"/>
      <c r="J15" s="55"/>
      <c r="K15" s="55"/>
      <c r="L15" s="178"/>
      <c r="M15" s="83">
        <f>SUM(N15:Q15)</f>
        <v>0</v>
      </c>
      <c r="N15" s="84"/>
      <c r="O15" s="84"/>
      <c r="P15" s="84"/>
      <c r="Q15" s="81"/>
      <c r="R15" s="83">
        <f>SUM(S15:V15)</f>
        <v>0</v>
      </c>
      <c r="S15" s="84"/>
      <c r="T15" s="84"/>
      <c r="U15" s="84"/>
      <c r="V15" s="81"/>
      <c r="W15" s="83">
        <f>SUM(X15:AA15)</f>
        <v>0</v>
      </c>
      <c r="X15" s="84"/>
      <c r="Y15" s="84"/>
      <c r="Z15" s="84"/>
      <c r="AA15" s="84"/>
      <c r="AB15" s="83">
        <f>SUM(AC15:AF15)</f>
        <v>0</v>
      </c>
      <c r="AC15" s="84"/>
      <c r="AD15" s="84"/>
      <c r="AE15" s="84"/>
      <c r="AF15" s="84"/>
      <c r="AG15" s="83">
        <f>SUM(AH15:AK15)</f>
        <v>0</v>
      </c>
      <c r="AH15" s="84"/>
      <c r="AI15" s="84"/>
      <c r="AJ15" s="84"/>
      <c r="AK15" s="84"/>
    </row>
    <row r="16" spans="1:37" x14ac:dyDescent="0.3">
      <c r="A16" s="41" t="s">
        <v>22</v>
      </c>
      <c r="B16" s="42" t="s">
        <v>70</v>
      </c>
      <c r="C16" s="173">
        <f>SUM(D16:G16)</f>
        <v>36.560400000000001</v>
      </c>
      <c r="D16" s="55">
        <v>8.5783000000000005</v>
      </c>
      <c r="E16" s="55"/>
      <c r="F16" s="55">
        <v>27.982099999999999</v>
      </c>
      <c r="G16" s="178"/>
      <c r="H16" s="173">
        <f>SUM(I16:L16)</f>
        <v>30.425851000000002</v>
      </c>
      <c r="I16" s="55">
        <v>11.161636</v>
      </c>
      <c r="J16" s="55"/>
      <c r="K16" s="55">
        <v>19.264215</v>
      </c>
      <c r="L16" s="178"/>
      <c r="M16" s="83">
        <f>SUM(N16:Q16)</f>
        <v>38.245599999999996</v>
      </c>
      <c r="N16" s="84">
        <v>10.915300000000002</v>
      </c>
      <c r="O16" s="84"/>
      <c r="P16" s="84">
        <v>27.330299999999998</v>
      </c>
      <c r="Q16" s="81"/>
      <c r="R16" s="83">
        <f>SUM(S16:V16)</f>
        <v>44.6858</v>
      </c>
      <c r="S16" s="84">
        <v>15.208600000000001</v>
      </c>
      <c r="T16" s="84"/>
      <c r="U16" s="84">
        <v>29.477200000000003</v>
      </c>
      <c r="V16" s="81"/>
      <c r="W16" s="83">
        <f>SUM(X16:AA16)</f>
        <v>82.931400000000011</v>
      </c>
      <c r="X16" s="84">
        <f>N16+S16</f>
        <v>26.123900000000003</v>
      </c>
      <c r="Y16" s="84"/>
      <c r="Z16" s="84">
        <f>P16+U16</f>
        <v>56.807500000000005</v>
      </c>
      <c r="AA16" s="84"/>
      <c r="AB16" s="83">
        <f>SUM(AC16:AF16)</f>
        <v>82.931400000000011</v>
      </c>
      <c r="AC16" s="84">
        <f>X16</f>
        <v>26.123900000000003</v>
      </c>
      <c r="AD16" s="84"/>
      <c r="AE16" s="84">
        <f>Z16</f>
        <v>56.807500000000005</v>
      </c>
      <c r="AF16" s="84"/>
      <c r="AG16" s="83">
        <f>SUM(AH16:AK16)</f>
        <v>82.931400000000011</v>
      </c>
      <c r="AH16" s="84">
        <f>AC16</f>
        <v>26.123900000000003</v>
      </c>
      <c r="AI16" s="84"/>
      <c r="AJ16" s="84">
        <f>AE16</f>
        <v>56.807500000000005</v>
      </c>
      <c r="AK16" s="84"/>
    </row>
    <row r="17" spans="1:37" x14ac:dyDescent="0.3">
      <c r="A17" s="41" t="s">
        <v>23</v>
      </c>
      <c r="B17" s="42" t="s">
        <v>24</v>
      </c>
      <c r="C17" s="173">
        <f>SUM(D17:G17)</f>
        <v>47.732100000000003</v>
      </c>
      <c r="D17" s="55"/>
      <c r="E17" s="55"/>
      <c r="F17" s="55">
        <f>SUM(F31:F34)</f>
        <v>47.732100000000003</v>
      </c>
      <c r="G17" s="178"/>
      <c r="H17" s="173">
        <f>SUM(I17:L17)</f>
        <v>37.875517000000002</v>
      </c>
      <c r="I17" s="55"/>
      <c r="J17" s="55"/>
      <c r="K17" s="55">
        <f>SUM(K31:K34)</f>
        <v>37.875517000000002</v>
      </c>
      <c r="L17" s="178"/>
      <c r="M17" s="83">
        <f>SUM(N17:Q17)</f>
        <v>34.140500000000003</v>
      </c>
      <c r="N17" s="84"/>
      <c r="O17" s="84"/>
      <c r="P17" s="84">
        <f>P36</f>
        <v>34.140500000000003</v>
      </c>
      <c r="Q17" s="81"/>
      <c r="R17" s="83">
        <f>SUM(S17:V17)</f>
        <v>38.255099999999999</v>
      </c>
      <c r="S17" s="84"/>
      <c r="T17" s="84"/>
      <c r="U17" s="84">
        <f>U36</f>
        <v>38.255099999999999</v>
      </c>
      <c r="V17" s="81"/>
      <c r="W17" s="83">
        <f>SUM(X17:AA17)</f>
        <v>72.395600000000002</v>
      </c>
      <c r="X17" s="84"/>
      <c r="Y17" s="84"/>
      <c r="Z17" s="84">
        <f>P17+U17</f>
        <v>72.395600000000002</v>
      </c>
      <c r="AA17" s="84"/>
      <c r="AB17" s="83">
        <f>SUM(AC17:AF17)</f>
        <v>72.395600000000002</v>
      </c>
      <c r="AC17" s="84"/>
      <c r="AD17" s="84"/>
      <c r="AE17" s="84">
        <f>Z17</f>
        <v>72.395600000000002</v>
      </c>
      <c r="AF17" s="84"/>
      <c r="AG17" s="83">
        <f>SUM(AH17:AK17)</f>
        <v>72.395600000000002</v>
      </c>
      <c r="AH17" s="84"/>
      <c r="AI17" s="84"/>
      <c r="AJ17" s="84">
        <f>AE17</f>
        <v>72.395600000000002</v>
      </c>
      <c r="AK17" s="84"/>
    </row>
    <row r="18" spans="1:37" x14ac:dyDescent="0.3">
      <c r="A18" s="41" t="s">
        <v>25</v>
      </c>
      <c r="B18" s="42" t="s">
        <v>52</v>
      </c>
      <c r="C18" s="173">
        <f>SUM(D18:G18)</f>
        <v>9.792479331501692</v>
      </c>
      <c r="D18" s="174">
        <f>D8*D19/100</f>
        <v>0</v>
      </c>
      <c r="E18" s="174">
        <f>E8*E19/100</f>
        <v>0</v>
      </c>
      <c r="F18" s="174">
        <f>F8*F19/100</f>
        <v>4.7571771070213664</v>
      </c>
      <c r="G18" s="175">
        <f>G8*G19/100</f>
        <v>5.0353022244803256</v>
      </c>
      <c r="H18" s="173">
        <f>SUM(I18:L18)</f>
        <v>2.5342479999999998</v>
      </c>
      <c r="I18" s="174">
        <f>I8*I19/100</f>
        <v>0</v>
      </c>
      <c r="J18" s="174">
        <f>J8*J19/100</f>
        <v>0</v>
      </c>
      <c r="K18" s="174">
        <f>K8*K19/100</f>
        <v>1.8094059999999998</v>
      </c>
      <c r="L18" s="175">
        <f>L8*L19/100</f>
        <v>0.72484199999999988</v>
      </c>
      <c r="M18" s="83">
        <f>SUM(N18:Q18)</f>
        <v>2.6858721792225744</v>
      </c>
      <c r="N18" s="74">
        <f>N8*N19/100</f>
        <v>0</v>
      </c>
      <c r="O18" s="74">
        <f>O8*O19/100</f>
        <v>0</v>
      </c>
      <c r="P18" s="74">
        <f>P8*P19/100</f>
        <v>1.9177973334</v>
      </c>
      <c r="Q18" s="75">
        <f>Q8*Q19/100</f>
        <v>0.76807484582257435</v>
      </c>
      <c r="R18" s="83">
        <f>SUM(S18:V18)</f>
        <v>3.0774163774922196</v>
      </c>
      <c r="S18" s="74">
        <f>S8*S19/100</f>
        <v>0</v>
      </c>
      <c r="T18" s="74">
        <f>T8*T19/100</f>
        <v>0</v>
      </c>
      <c r="U18" s="74">
        <f>U8*U19/100</f>
        <v>2.1974362045999998</v>
      </c>
      <c r="V18" s="75">
        <f>V8*V19/100</f>
        <v>0.87998017289221986</v>
      </c>
      <c r="W18" s="83">
        <f>SUM(X18:AA18)</f>
        <v>5.7632807156731003</v>
      </c>
      <c r="X18" s="74">
        <f>X8*X19/100</f>
        <v>0</v>
      </c>
      <c r="Y18" s="74">
        <f>Y8*Y19/100</f>
        <v>0</v>
      </c>
      <c r="Z18" s="74">
        <f>Z8*Z19/100</f>
        <v>4.115233538</v>
      </c>
      <c r="AA18" s="75">
        <f>AA8*AA19/100</f>
        <v>1.6480471776731005</v>
      </c>
      <c r="AB18" s="83">
        <f>SUM(AC18:AF18)</f>
        <v>5.7632807156731003</v>
      </c>
      <c r="AC18" s="74">
        <f>AC8*AC19/100</f>
        <v>0</v>
      </c>
      <c r="AD18" s="74">
        <f>AD8*AD19/100</f>
        <v>0</v>
      </c>
      <c r="AE18" s="74">
        <f>AE8*AE19/100</f>
        <v>4.115233538</v>
      </c>
      <c r="AF18" s="75">
        <f>AF8*AF19/100</f>
        <v>1.6480471776731005</v>
      </c>
      <c r="AG18" s="83">
        <f>SUM(AH18:AK18)</f>
        <v>5.7632807156731003</v>
      </c>
      <c r="AH18" s="74">
        <f>AH8*AH19/100</f>
        <v>0</v>
      </c>
      <c r="AI18" s="74">
        <f>AI8*AI19/100</f>
        <v>0</v>
      </c>
      <c r="AJ18" s="74">
        <f>AJ8*AJ19/100</f>
        <v>4.115233538</v>
      </c>
      <c r="AK18" s="75">
        <f>AK8*AK19/100</f>
        <v>1.6480471776731005</v>
      </c>
    </row>
    <row r="19" spans="1:37" x14ac:dyDescent="0.3">
      <c r="A19" s="41" t="s">
        <v>27</v>
      </c>
      <c r="B19" s="42" t="s">
        <v>53</v>
      </c>
      <c r="C19" s="173">
        <f>IF(C8=0,0,C18/C8*100)</f>
        <v>11.617260529111952</v>
      </c>
      <c r="D19" s="183"/>
      <c r="E19" s="183"/>
      <c r="F19" s="183">
        <v>5.6436540700790294</v>
      </c>
      <c r="G19" s="150">
        <v>9.7168671676296121</v>
      </c>
      <c r="H19" s="173">
        <f>IF(H8=0,0,H18/H8*100)</f>
        <v>3.710391276496833</v>
      </c>
      <c r="I19" s="183"/>
      <c r="J19" s="183"/>
      <c r="K19" s="183">
        <v>2.6491504533262056</v>
      </c>
      <c r="L19" s="150">
        <v>2.2021943923676508</v>
      </c>
      <c r="M19" s="83">
        <f>IF(M8=0,0,M18/M8*100)</f>
        <v>3.7104805746166383</v>
      </c>
      <c r="N19" s="85"/>
      <c r="O19" s="85"/>
      <c r="P19" s="149">
        <v>2.6494</v>
      </c>
      <c r="Q19" s="150">
        <v>2.1383999999999999</v>
      </c>
      <c r="R19" s="83">
        <f>IF(R8=0,0,R18/R8*100)</f>
        <v>3.7103725393529845</v>
      </c>
      <c r="S19" s="85"/>
      <c r="T19" s="85"/>
      <c r="U19" s="149">
        <v>2.6494</v>
      </c>
      <c r="V19" s="150">
        <v>2.1387</v>
      </c>
      <c r="W19" s="83">
        <f>IF(W8=0,0,W18/W8*100)</f>
        <v>3.7104178382851023</v>
      </c>
      <c r="X19" s="85"/>
      <c r="Y19" s="85"/>
      <c r="Z19" s="149">
        <f>(P19+U19)/2</f>
        <v>2.6494</v>
      </c>
      <c r="AA19" s="149">
        <f>(Q19+V19)/2</f>
        <v>2.13855</v>
      </c>
      <c r="AB19" s="83">
        <f>IF(AB8=0,0,AB18/AB8*100)</f>
        <v>3.7104178382851023</v>
      </c>
      <c r="AC19" s="85"/>
      <c r="AD19" s="85"/>
      <c r="AE19" s="149">
        <f>Z19</f>
        <v>2.6494</v>
      </c>
      <c r="AF19" s="149">
        <f>AA19</f>
        <v>2.13855</v>
      </c>
      <c r="AG19" s="83">
        <f>IF(AG8=0,0,AG18/AG8*100)</f>
        <v>3.7104178382851023</v>
      </c>
      <c r="AH19" s="85"/>
      <c r="AI19" s="85"/>
      <c r="AJ19" s="149">
        <f>AE19</f>
        <v>2.6494</v>
      </c>
      <c r="AK19" s="149">
        <f>AF19</f>
        <v>2.13855</v>
      </c>
    </row>
    <row r="20" spans="1:37" ht="26.4" x14ac:dyDescent="0.3">
      <c r="A20" s="41" t="s">
        <v>29</v>
      </c>
      <c r="B20" s="42" t="s">
        <v>57</v>
      </c>
      <c r="C20" s="173">
        <f>SUM(D20:G20)</f>
        <v>0</v>
      </c>
      <c r="D20" s="183"/>
      <c r="E20" s="183"/>
      <c r="F20" s="183"/>
      <c r="G20" s="150"/>
      <c r="H20" s="173">
        <f>SUM(I20:L20)</f>
        <v>0</v>
      </c>
      <c r="I20" s="183"/>
      <c r="J20" s="183"/>
      <c r="K20" s="183"/>
      <c r="L20" s="150"/>
      <c r="M20" s="83">
        <f>SUM(N20:Q20)</f>
        <v>0</v>
      </c>
      <c r="N20" s="85"/>
      <c r="O20" s="85"/>
      <c r="P20" s="85"/>
      <c r="Q20" s="86"/>
      <c r="R20" s="83">
        <f>SUM(S20:V20)</f>
        <v>0</v>
      </c>
      <c r="S20" s="85"/>
      <c r="T20" s="85"/>
      <c r="U20" s="85"/>
      <c r="V20" s="86"/>
      <c r="W20" s="83">
        <f>SUM(X20:AA20)</f>
        <v>0</v>
      </c>
      <c r="X20" s="85"/>
      <c r="Y20" s="85"/>
      <c r="Z20" s="85"/>
      <c r="AA20" s="86"/>
      <c r="AB20" s="83">
        <f>SUM(AC20:AF20)</f>
        <v>0</v>
      </c>
      <c r="AC20" s="85"/>
      <c r="AD20" s="85"/>
      <c r="AE20" s="85"/>
      <c r="AF20" s="86"/>
      <c r="AG20" s="83">
        <f>SUM(AH20:AK20)</f>
        <v>0</v>
      </c>
      <c r="AH20" s="85"/>
      <c r="AI20" s="85"/>
      <c r="AJ20" s="85"/>
      <c r="AK20" s="86"/>
    </row>
    <row r="21" spans="1:37" x14ac:dyDescent="0.3">
      <c r="A21" s="41" t="s">
        <v>30</v>
      </c>
      <c r="B21" s="42" t="s">
        <v>54</v>
      </c>
      <c r="C21" s="173">
        <f>SUM(D21:G21)</f>
        <v>74.500020668498308</v>
      </c>
      <c r="D21" s="174">
        <f>D22+D23+D24</f>
        <v>0</v>
      </c>
      <c r="E21" s="174">
        <f>E22+E23+E24</f>
        <v>0</v>
      </c>
      <c r="F21" s="174">
        <f>F22+F23+F24</f>
        <v>27.7151</v>
      </c>
      <c r="G21" s="175">
        <f>G8-G18-G20</f>
        <v>46.784920668498316</v>
      </c>
      <c r="H21" s="173">
        <f>SUM(I21:L21)</f>
        <v>65.767120000000006</v>
      </c>
      <c r="I21" s="174">
        <f>I22+I23+I24</f>
        <v>0</v>
      </c>
      <c r="J21" s="174">
        <f>J22+J23+J24</f>
        <v>0</v>
      </c>
      <c r="K21" s="174">
        <f>K22+K23+K24</f>
        <v>33.577429000000002</v>
      </c>
      <c r="L21" s="175">
        <f>L8-L18-L20</f>
        <v>32.189690999999996</v>
      </c>
      <c r="M21" s="83">
        <f>SUM(N21:Q21)</f>
        <v>69.700227820777428</v>
      </c>
      <c r="N21" s="74">
        <f>N22+N23+N24</f>
        <v>0</v>
      </c>
      <c r="O21" s="74">
        <v>0</v>
      </c>
      <c r="P21" s="74">
        <f>P22+P23+P24</f>
        <v>34.5501</v>
      </c>
      <c r="Q21" s="75">
        <f>Q8-Q18-Q20</f>
        <v>35.150127820777421</v>
      </c>
      <c r="R21" s="83">
        <f>SUM(S21:V21)</f>
        <v>79.863483622507786</v>
      </c>
      <c r="S21" s="74">
        <f>S22+S23+S24</f>
        <v>0</v>
      </c>
      <c r="T21" s="74">
        <v>0</v>
      </c>
      <c r="U21" s="74">
        <f>U22+U23+U24</f>
        <v>39.597900000000003</v>
      </c>
      <c r="V21" s="75">
        <f>V8-V18-V20</f>
        <v>40.265583622507783</v>
      </c>
      <c r="W21" s="83">
        <f>SUM(X21:AA21)</f>
        <v>149.56371928432688</v>
      </c>
      <c r="X21" s="74">
        <f>X22+X23+X24</f>
        <v>0</v>
      </c>
      <c r="Y21" s="74">
        <v>0</v>
      </c>
      <c r="Z21" s="74">
        <f>Z22+Z23+Z24</f>
        <v>74.14800000000001</v>
      </c>
      <c r="AA21" s="75">
        <f>AA8-AA18-AA20</f>
        <v>75.415719284326869</v>
      </c>
      <c r="AB21" s="83">
        <f>SUM(AC21:AF21)</f>
        <v>149.56371928432688</v>
      </c>
      <c r="AC21" s="74">
        <f>AC22+AC23+AC24</f>
        <v>0</v>
      </c>
      <c r="AD21" s="74">
        <v>0</v>
      </c>
      <c r="AE21" s="74">
        <f>AE22+AE23+AE24</f>
        <v>74.14800000000001</v>
      </c>
      <c r="AF21" s="75">
        <f>AF8-AF18-AF20</f>
        <v>75.415719284326869</v>
      </c>
      <c r="AG21" s="83">
        <f>SUM(AH21:AK21)</f>
        <v>149.56371928432688</v>
      </c>
      <c r="AH21" s="74">
        <f>AH22+AH23+AH24</f>
        <v>0</v>
      </c>
      <c r="AI21" s="74">
        <v>0</v>
      </c>
      <c r="AJ21" s="74">
        <f>AJ22+AJ23+AJ24</f>
        <v>74.14800000000001</v>
      </c>
      <c r="AK21" s="75">
        <f>AK8-AK18-AK20</f>
        <v>75.415719284326869</v>
      </c>
    </row>
    <row r="22" spans="1:37" x14ac:dyDescent="0.3">
      <c r="A22" s="41" t="s">
        <v>31</v>
      </c>
      <c r="B22" s="42" t="s">
        <v>32</v>
      </c>
      <c r="C22" s="173">
        <f>SUM(D22:G22)</f>
        <v>74.5</v>
      </c>
      <c r="D22" s="183"/>
      <c r="E22" s="183"/>
      <c r="F22" s="183">
        <v>27.7151</v>
      </c>
      <c r="G22" s="150">
        <v>46.7849</v>
      </c>
      <c r="H22" s="173">
        <f>SUM(I22:L22)</f>
        <v>65.767120000000006</v>
      </c>
      <c r="I22" s="183"/>
      <c r="J22" s="183"/>
      <c r="K22" s="183">
        <v>33.577429000000002</v>
      </c>
      <c r="L22" s="183">
        <v>32.189691000000003</v>
      </c>
      <c r="M22" s="83">
        <f>SUM(N22:Q22)</f>
        <v>68.316800000000001</v>
      </c>
      <c r="N22" s="85"/>
      <c r="O22" s="85"/>
      <c r="P22" s="85">
        <v>33.166699999999999</v>
      </c>
      <c r="Q22" s="86">
        <v>35.150099999999995</v>
      </c>
      <c r="R22" s="83">
        <f>SUM(S22:V22)</f>
        <v>78.475800000000007</v>
      </c>
      <c r="S22" s="85"/>
      <c r="T22" s="85"/>
      <c r="U22" s="85">
        <v>38.2102</v>
      </c>
      <c r="V22" s="86">
        <v>40.265600000000006</v>
      </c>
      <c r="W22" s="83">
        <f>SUM(X22:AA22)</f>
        <v>146.79259999999999</v>
      </c>
      <c r="X22" s="85"/>
      <c r="Y22" s="85"/>
      <c r="Z22" s="84">
        <f>P22+U22</f>
        <v>71.376900000000006</v>
      </c>
      <c r="AA22" s="84">
        <f>Q22+V22</f>
        <v>75.415700000000001</v>
      </c>
      <c r="AB22" s="83">
        <f>SUM(AC22:AF22)</f>
        <v>146.79259999999999</v>
      </c>
      <c r="AC22" s="85"/>
      <c r="AD22" s="85"/>
      <c r="AE22" s="84">
        <f>Z22</f>
        <v>71.376900000000006</v>
      </c>
      <c r="AF22" s="84">
        <f>AA22</f>
        <v>75.415700000000001</v>
      </c>
      <c r="AG22" s="83">
        <f>SUM(AH22:AK22)</f>
        <v>146.79259999999999</v>
      </c>
      <c r="AH22" s="85"/>
      <c r="AI22" s="85"/>
      <c r="AJ22" s="84">
        <f>AE22</f>
        <v>71.376900000000006</v>
      </c>
      <c r="AK22" s="84">
        <f>AF22</f>
        <v>75.415700000000001</v>
      </c>
    </row>
    <row r="23" spans="1:37" ht="26.4" x14ac:dyDescent="0.3">
      <c r="A23" s="59" t="s">
        <v>33</v>
      </c>
      <c r="B23" s="60" t="s">
        <v>71</v>
      </c>
      <c r="C23" s="173">
        <f>SUM(D23:G23)</f>
        <v>0</v>
      </c>
      <c r="D23" s="183"/>
      <c r="E23" s="183"/>
      <c r="F23" s="183"/>
      <c r="G23" s="150"/>
      <c r="H23" s="173">
        <f>SUM(I23:L23)</f>
        <v>0</v>
      </c>
      <c r="I23" s="179"/>
      <c r="J23" s="183"/>
      <c r="K23" s="183"/>
      <c r="L23" s="183"/>
      <c r="M23" s="83">
        <f>SUM(N23:Q23)</f>
        <v>0</v>
      </c>
      <c r="N23" s="79"/>
      <c r="O23" s="79"/>
      <c r="P23" s="79"/>
      <c r="Q23" s="87"/>
      <c r="R23" s="83">
        <f>SUM(S23:V23)</f>
        <v>0</v>
      </c>
      <c r="S23" s="79"/>
      <c r="T23" s="79"/>
      <c r="U23" s="79"/>
      <c r="V23" s="87"/>
      <c r="W23" s="83">
        <f>SUM(X23:AA23)</f>
        <v>0</v>
      </c>
      <c r="X23" s="79"/>
      <c r="Y23" s="79"/>
      <c r="Z23" s="79"/>
      <c r="AA23" s="87"/>
      <c r="AB23" s="83">
        <f>SUM(AC23:AF23)</f>
        <v>0</v>
      </c>
      <c r="AC23" s="79"/>
      <c r="AD23" s="79"/>
      <c r="AE23" s="79"/>
      <c r="AF23" s="87"/>
      <c r="AG23" s="83">
        <f>SUM(AH23:AK23)</f>
        <v>0</v>
      </c>
      <c r="AH23" s="79"/>
      <c r="AI23" s="79"/>
      <c r="AJ23" s="79"/>
      <c r="AK23" s="87"/>
    </row>
    <row r="24" spans="1:37" ht="15" thickBot="1" x14ac:dyDescent="0.35">
      <c r="A24" s="63" t="s">
        <v>34</v>
      </c>
      <c r="B24" s="64" t="s">
        <v>35</v>
      </c>
      <c r="C24" s="184">
        <f>SUM(D24:G24)</f>
        <v>0</v>
      </c>
      <c r="D24" s="185"/>
      <c r="E24" s="185"/>
      <c r="F24" s="185"/>
      <c r="G24" s="186"/>
      <c r="H24" s="184">
        <f>SUM(I24:L24)</f>
        <v>0</v>
      </c>
      <c r="I24" s="187"/>
      <c r="J24" s="183"/>
      <c r="K24" s="183"/>
      <c r="L24" s="188"/>
      <c r="M24" s="88">
        <f>SUM(N24:Q24)</f>
        <v>1.3833999999999997</v>
      </c>
      <c r="N24" s="89"/>
      <c r="O24" s="89"/>
      <c r="P24" s="90">
        <f>P42</f>
        <v>1.3833999999999997</v>
      </c>
      <c r="Q24" s="91"/>
      <c r="R24" s="88">
        <f>SUM(S24:V24)</f>
        <v>1.3876999999999999</v>
      </c>
      <c r="S24" s="89"/>
      <c r="T24" s="89"/>
      <c r="U24" s="90">
        <f>U42</f>
        <v>1.3876999999999999</v>
      </c>
      <c r="V24" s="91"/>
      <c r="W24" s="88">
        <f>SUM(X24:AA24)</f>
        <v>2.7710999999999997</v>
      </c>
      <c r="X24" s="89"/>
      <c r="Y24" s="89"/>
      <c r="Z24" s="90">
        <f>Z40</f>
        <v>2.7710999999999997</v>
      </c>
      <c r="AA24" s="91"/>
      <c r="AB24" s="88">
        <f>SUM(AC24:AF24)</f>
        <v>2.7710999999999997</v>
      </c>
      <c r="AC24" s="89"/>
      <c r="AD24" s="89"/>
      <c r="AE24" s="90">
        <f>Z24</f>
        <v>2.7710999999999997</v>
      </c>
      <c r="AF24" s="91"/>
      <c r="AG24" s="88">
        <f>SUM(AH24:AK24)</f>
        <v>2.7710999999999997</v>
      </c>
      <c r="AH24" s="89"/>
      <c r="AI24" s="89"/>
      <c r="AJ24" s="90">
        <f>AE24</f>
        <v>2.7710999999999997</v>
      </c>
      <c r="AK24" s="91"/>
    </row>
    <row r="25" spans="1:37" ht="15" thickBot="1" x14ac:dyDescent="0.35">
      <c r="A25" s="32"/>
      <c r="B25" s="33" t="s">
        <v>36</v>
      </c>
      <c r="C25" s="189"/>
      <c r="D25" s="113">
        <f>D8-D18-D20-D22-D23-D24-E11-F11-G11</f>
        <v>0</v>
      </c>
      <c r="E25" s="113">
        <f>E8-E18-E20-E22-E23-E24-F12-G12</f>
        <v>0</v>
      </c>
      <c r="F25" s="113">
        <f>F8-F18-F20-F22-F23-F24-G13</f>
        <v>0</v>
      </c>
      <c r="G25" s="114">
        <f>G8-G18-G20-G22-G23-G24</f>
        <v>2.0668498315501438E-5</v>
      </c>
      <c r="H25" s="189"/>
      <c r="I25" s="113">
        <f>I8-I18-I20-I22-I23-I24-J11-K11-L11</f>
        <v>0</v>
      </c>
      <c r="J25" s="113">
        <f>J8-J18-J20-J22-J23-J24-K12-L12</f>
        <v>0</v>
      </c>
      <c r="K25" s="113">
        <f>K8-K18-K20-K22-K23-K24-L13</f>
        <v>0</v>
      </c>
      <c r="L25" s="114">
        <f>L8-L18-L20-L22-L23-L24</f>
        <v>-7.1054273576010019E-15</v>
      </c>
      <c r="M25" s="92"/>
      <c r="N25" s="113">
        <f>N8-N18-N20-N22-N23-N24-O11-P11-Q11</f>
        <v>0</v>
      </c>
      <c r="O25" s="113">
        <f>O8-O18-O20-O22-O23-O24-P12-Q12</f>
        <v>0</v>
      </c>
      <c r="P25" s="113">
        <f>P8-P18-P20-P22-P23-P24-Q13</f>
        <v>0</v>
      </c>
      <c r="Q25" s="114">
        <f>Q8-Q18-Q20-Q22-Q23-Q24</f>
        <v>2.7820777425802135E-5</v>
      </c>
      <c r="R25" s="92"/>
      <c r="S25" s="113">
        <f>S8-S18-S20-S22-S23-S24-T11-U11-V11</f>
        <v>0</v>
      </c>
      <c r="T25" s="113">
        <f>T8-T18-T20-T22-T23-T24-U12-V12</f>
        <v>0</v>
      </c>
      <c r="U25" s="113">
        <f>U8-U18-U20-U22-U23-U24-V13</f>
        <v>0</v>
      </c>
      <c r="V25" s="114">
        <f>V8-V18-V20-V22-V23-V24</f>
        <v>-1.6377492222829915E-5</v>
      </c>
      <c r="W25" s="92"/>
      <c r="X25" s="113">
        <f>X8-X18-X20-X22-X23-X24-Y11-Z11-AA11</f>
        <v>0</v>
      </c>
      <c r="Y25" s="113">
        <f>Y8-Y18-Y20-Y22-Y23-Y24-Z12-AA12</f>
        <v>0</v>
      </c>
      <c r="Z25" s="113">
        <f>Z8-Z18-Z20-Z22-Z23-Z24-AA13</f>
        <v>0</v>
      </c>
      <c r="AA25" s="114">
        <f>AA8-AA18-AA20-AA22-AA23-AA24</f>
        <v>1.9284326867818891E-5</v>
      </c>
      <c r="AB25" s="92"/>
      <c r="AC25" s="113">
        <f>AC8-AC18-AC20-AC22-AC23-AC24-AD11-AE11-AF11</f>
        <v>0</v>
      </c>
      <c r="AD25" s="113">
        <f>AD8-AD18-AD20-AD22-AD23-AD24-AE12-AF12</f>
        <v>0</v>
      </c>
      <c r="AE25" s="113">
        <f>AE8-AE18-AE20-AE22-AE23-AE24-AF13</f>
        <v>0</v>
      </c>
      <c r="AF25" s="114">
        <f>AF8-AF18-AF20-AF22-AF23-AF24</f>
        <v>1.9284326867818891E-5</v>
      </c>
      <c r="AG25" s="92"/>
      <c r="AH25" s="113">
        <f>AH8-AH18-AH20-AH22-AH23-AH24-AI11-AJ11-AK11</f>
        <v>0</v>
      </c>
      <c r="AI25" s="113">
        <f>AI8-AI18-AI20-AI22-AI23-AI24-AJ12-AK12</f>
        <v>0</v>
      </c>
      <c r="AJ25" s="113">
        <f>AJ8-AJ18-AJ20-AJ22-AJ23-AJ24-AK13</f>
        <v>0</v>
      </c>
      <c r="AK25" s="114">
        <f>AK8-AK18-AK20-AK22-AK23-AK24</f>
        <v>1.9284326867818891E-5</v>
      </c>
    </row>
    <row r="26" spans="1:37" x14ac:dyDescent="0.3">
      <c r="A26" s="34"/>
      <c r="B26" s="35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95"/>
      <c r="N26" s="96"/>
      <c r="O26" s="96"/>
      <c r="P26" s="96"/>
      <c r="Q26" s="96"/>
      <c r="R26" s="95"/>
      <c r="S26" s="96"/>
      <c r="T26" s="96"/>
      <c r="U26" s="96"/>
      <c r="V26" s="96"/>
      <c r="W26" s="95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</row>
    <row r="27" spans="1:37" x14ac:dyDescent="0.3">
      <c r="A27" s="7"/>
      <c r="B27" s="7" t="s">
        <v>37</v>
      </c>
      <c r="C27" s="95"/>
      <c r="D27" s="95"/>
      <c r="E27" s="95"/>
      <c r="F27" s="95"/>
      <c r="G27" s="95"/>
      <c r="H27" s="95"/>
      <c r="I27" s="95"/>
      <c r="J27" s="95"/>
      <c r="K27" s="169"/>
      <c r="L27" s="169"/>
      <c r="M27" s="96"/>
      <c r="N27" s="96"/>
      <c r="O27" s="96"/>
      <c r="P27" s="96"/>
      <c r="Q27" s="95"/>
      <c r="R27" s="96"/>
      <c r="S27" s="96"/>
      <c r="T27" s="96"/>
      <c r="U27" s="96"/>
      <c r="V27" s="95"/>
      <c r="W27" s="96"/>
      <c r="X27" s="96"/>
      <c r="Y27" s="218"/>
      <c r="Z27" s="142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</row>
    <row r="28" spans="1:37" x14ac:dyDescent="0.3">
      <c r="A28" s="7"/>
      <c r="B28" s="7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6"/>
      <c r="N28" s="96"/>
      <c r="O28" s="96"/>
      <c r="P28" s="96"/>
      <c r="Q28" s="95"/>
      <c r="R28" s="96"/>
      <c r="S28" s="96"/>
      <c r="T28" s="96"/>
      <c r="U28" s="96"/>
      <c r="V28" s="96"/>
      <c r="W28" s="96"/>
      <c r="X28" s="96"/>
      <c r="Y28" s="96"/>
      <c r="Z28" s="165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</row>
    <row r="29" spans="1:37" ht="15" thickBot="1" x14ac:dyDescent="0.35">
      <c r="A29" s="7"/>
      <c r="B29" s="22" t="s">
        <v>55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6"/>
      <c r="Y29" s="97"/>
      <c r="Z29" s="165"/>
      <c r="AA29" s="97"/>
      <c r="AB29" s="96"/>
      <c r="AC29" s="97"/>
      <c r="AD29" s="97"/>
      <c r="AE29" s="97"/>
      <c r="AF29" s="97"/>
      <c r="AG29" s="97"/>
      <c r="AH29" s="97"/>
      <c r="AI29" s="97"/>
      <c r="AJ29" s="97"/>
      <c r="AK29" s="97"/>
    </row>
    <row r="30" spans="1:37" ht="28.2" x14ac:dyDescent="0.3">
      <c r="A30" s="23" t="s">
        <v>39</v>
      </c>
      <c r="B30" s="24" t="s">
        <v>40</v>
      </c>
      <c r="C30" s="161" t="s">
        <v>4</v>
      </c>
      <c r="D30" s="153" t="s">
        <v>5</v>
      </c>
      <c r="E30" s="153" t="s">
        <v>6</v>
      </c>
      <c r="F30" s="153" t="s">
        <v>7</v>
      </c>
      <c r="G30" s="154" t="s">
        <v>8</v>
      </c>
      <c r="H30" s="161" t="s">
        <v>4</v>
      </c>
      <c r="I30" s="153" t="s">
        <v>5</v>
      </c>
      <c r="J30" s="153" t="s">
        <v>6</v>
      </c>
      <c r="K30" s="153" t="s">
        <v>7</v>
      </c>
      <c r="L30" s="154" t="s">
        <v>8</v>
      </c>
      <c r="M30" s="161" t="s">
        <v>4</v>
      </c>
      <c r="N30" s="153" t="s">
        <v>5</v>
      </c>
      <c r="O30" s="153" t="s">
        <v>6</v>
      </c>
      <c r="P30" s="153" t="s">
        <v>7</v>
      </c>
      <c r="Q30" s="154" t="s">
        <v>8</v>
      </c>
      <c r="R30" s="161" t="s">
        <v>4</v>
      </c>
      <c r="S30" s="153" t="s">
        <v>5</v>
      </c>
      <c r="T30" s="153" t="s">
        <v>6</v>
      </c>
      <c r="U30" s="153" t="s">
        <v>7</v>
      </c>
      <c r="V30" s="154" t="s">
        <v>8</v>
      </c>
      <c r="W30" s="161" t="s">
        <v>4</v>
      </c>
      <c r="X30" s="153" t="s">
        <v>5</v>
      </c>
      <c r="Y30" s="153" t="s">
        <v>6</v>
      </c>
      <c r="Z30" s="153" t="s">
        <v>7</v>
      </c>
      <c r="AA30" s="154" t="s">
        <v>8</v>
      </c>
      <c r="AB30" s="161" t="s">
        <v>4</v>
      </c>
      <c r="AC30" s="153" t="s">
        <v>5</v>
      </c>
      <c r="AD30" s="153" t="s">
        <v>6</v>
      </c>
      <c r="AE30" s="153" t="s">
        <v>7</v>
      </c>
      <c r="AF30" s="154" t="s">
        <v>8</v>
      </c>
      <c r="AG30" s="98" t="s">
        <v>4</v>
      </c>
      <c r="AH30" s="98" t="s">
        <v>5</v>
      </c>
      <c r="AI30" s="98" t="s">
        <v>6</v>
      </c>
      <c r="AJ30" s="98" t="s">
        <v>7</v>
      </c>
      <c r="AK30" s="99" t="s">
        <v>8</v>
      </c>
    </row>
    <row r="31" spans="1:37" x14ac:dyDescent="0.3">
      <c r="A31" s="151">
        <v>1</v>
      </c>
      <c r="B31" s="25" t="s">
        <v>61</v>
      </c>
      <c r="C31" s="159">
        <f>SUM(D31:G31)</f>
        <v>5.1839000000000004</v>
      </c>
      <c r="D31" s="103"/>
      <c r="E31" s="103"/>
      <c r="F31" s="103">
        <v>5.1839000000000004</v>
      </c>
      <c r="G31" s="104"/>
      <c r="H31" s="159">
        <f>K31</f>
        <v>4.593</v>
      </c>
      <c r="I31" s="103"/>
      <c r="J31" s="103"/>
      <c r="K31" s="103">
        <v>4.593</v>
      </c>
      <c r="L31" s="104"/>
      <c r="M31" s="159">
        <f>SUM(N31:Q31)</f>
        <v>3.6234999999999995</v>
      </c>
      <c r="N31" s="103"/>
      <c r="O31" s="103"/>
      <c r="P31" s="103">
        <v>3.6234999999999995</v>
      </c>
      <c r="Q31" s="104"/>
      <c r="R31" s="159">
        <f>SUM(S31:V31)</f>
        <v>4.7765000000000004</v>
      </c>
      <c r="S31" s="103"/>
      <c r="T31" s="103"/>
      <c r="U31" s="103">
        <v>4.7765000000000004</v>
      </c>
      <c r="V31" s="104"/>
      <c r="W31" s="159">
        <f>SUM(X31:AA31)</f>
        <v>8.4</v>
      </c>
      <c r="X31" s="103"/>
      <c r="Y31" s="103"/>
      <c r="Z31" s="103">
        <f>P31+U31</f>
        <v>8.4</v>
      </c>
      <c r="AA31" s="104"/>
      <c r="AB31" s="159">
        <f>SUM(AC31:AF31)</f>
        <v>0</v>
      </c>
      <c r="AC31" s="103"/>
      <c r="AD31" s="103"/>
      <c r="AE31" s="103"/>
      <c r="AF31" s="104"/>
      <c r="AG31" s="159">
        <f>SUM(AH31:AK31)</f>
        <v>0</v>
      </c>
      <c r="AH31" s="103"/>
      <c r="AI31" s="103"/>
      <c r="AJ31" s="103"/>
      <c r="AK31" s="103"/>
    </row>
    <row r="32" spans="1:37" x14ac:dyDescent="0.3">
      <c r="A32" s="151">
        <v>2</v>
      </c>
      <c r="B32" s="25" t="s">
        <v>62</v>
      </c>
      <c r="C32" s="160">
        <f>SUM(D32:G32)</f>
        <v>15</v>
      </c>
      <c r="D32" s="157"/>
      <c r="E32" s="157"/>
      <c r="F32" s="157">
        <v>15</v>
      </c>
      <c r="G32" s="104"/>
      <c r="H32" s="160">
        <v>0</v>
      </c>
      <c r="I32" s="157"/>
      <c r="J32" s="157"/>
      <c r="K32" s="157">
        <v>16.091999999999999</v>
      </c>
      <c r="L32" s="104"/>
      <c r="M32" s="160">
        <f>SUM(N32:Q32)</f>
        <v>8.6999999999999993</v>
      </c>
      <c r="N32" s="157"/>
      <c r="O32" s="157"/>
      <c r="P32" s="157">
        <v>8.6999999999999993</v>
      </c>
      <c r="Q32" s="104"/>
      <c r="R32" s="160">
        <f>SUM(S32:V32)</f>
        <v>8.6999999999999993</v>
      </c>
      <c r="S32" s="157"/>
      <c r="T32" s="157"/>
      <c r="U32" s="157">
        <v>8.6999999999999993</v>
      </c>
      <c r="V32" s="104"/>
      <c r="W32" s="160">
        <f>SUM(X32:AA32)</f>
        <v>17.399999999999999</v>
      </c>
      <c r="X32" s="157"/>
      <c r="Y32" s="157"/>
      <c r="Z32" s="103">
        <f t="shared" ref="Z32:Z34" si="0">P32+U32</f>
        <v>17.399999999999999</v>
      </c>
      <c r="AA32" s="104"/>
      <c r="AB32" s="160">
        <f>SUM(AC32:AF32)</f>
        <v>0</v>
      </c>
      <c r="AC32" s="157"/>
      <c r="AD32" s="157"/>
      <c r="AE32" s="103"/>
      <c r="AF32" s="104"/>
      <c r="AG32" s="160">
        <f>SUM(AH32:AK32)</f>
        <v>0</v>
      </c>
      <c r="AH32" s="103"/>
      <c r="AI32" s="103"/>
      <c r="AJ32" s="103"/>
      <c r="AK32" s="104"/>
    </row>
    <row r="33" spans="1:37" x14ac:dyDescent="0.3">
      <c r="A33" s="151">
        <v>3</v>
      </c>
      <c r="B33" s="166" t="s">
        <v>63</v>
      </c>
      <c r="C33" s="160">
        <f>SUM(D33:G33)</f>
        <v>21.5</v>
      </c>
      <c r="D33" s="157"/>
      <c r="E33" s="157"/>
      <c r="F33" s="157">
        <v>21.5</v>
      </c>
      <c r="G33" s="104"/>
      <c r="H33" s="160">
        <v>0</v>
      </c>
      <c r="I33" s="157"/>
      <c r="J33" s="157"/>
      <c r="K33" s="157">
        <v>17.190517</v>
      </c>
      <c r="L33" s="104"/>
      <c r="M33" s="160">
        <f>SUM(N33:Q33)</f>
        <v>17.176400000000001</v>
      </c>
      <c r="N33" s="157"/>
      <c r="O33" s="157"/>
      <c r="P33" s="157">
        <v>17.176400000000001</v>
      </c>
      <c r="Q33" s="104"/>
      <c r="R33" s="160">
        <f>SUM(S33:V33)</f>
        <v>18.591799999999999</v>
      </c>
      <c r="S33" s="157"/>
      <c r="T33" s="157"/>
      <c r="U33" s="157">
        <v>18.591799999999999</v>
      </c>
      <c r="V33" s="104"/>
      <c r="W33" s="160">
        <f>SUM(X33:AA33)</f>
        <v>35.7682</v>
      </c>
      <c r="X33" s="103"/>
      <c r="Y33" s="157"/>
      <c r="Z33" s="103">
        <f t="shared" si="0"/>
        <v>35.7682</v>
      </c>
      <c r="AA33" s="104"/>
      <c r="AB33" s="160">
        <f>SUM(AC33:AF33)</f>
        <v>0</v>
      </c>
      <c r="AC33" s="103"/>
      <c r="AD33" s="157"/>
      <c r="AE33" s="103"/>
      <c r="AF33" s="104"/>
      <c r="AG33" s="160">
        <f>SUM(AH33:AK33)</f>
        <v>0</v>
      </c>
      <c r="AH33" s="103"/>
      <c r="AI33" s="103"/>
      <c r="AJ33" s="103"/>
      <c r="AK33" s="104"/>
    </row>
    <row r="34" spans="1:37" x14ac:dyDescent="0.3">
      <c r="A34" s="151">
        <v>4</v>
      </c>
      <c r="B34" s="25" t="s">
        <v>68</v>
      </c>
      <c r="C34" s="160">
        <f>SUM(D34:G34)</f>
        <v>6.0481999999999996</v>
      </c>
      <c r="D34" s="157"/>
      <c r="E34" s="157"/>
      <c r="F34" s="157">
        <v>6.0481999999999996</v>
      </c>
      <c r="G34" s="104"/>
      <c r="H34" s="160">
        <v>0</v>
      </c>
      <c r="I34" s="157"/>
      <c r="J34" s="157"/>
      <c r="K34" s="157">
        <v>0</v>
      </c>
      <c r="L34" s="104"/>
      <c r="M34" s="160">
        <f>SUM(N34:Q34)</f>
        <v>4.6406000000000001</v>
      </c>
      <c r="N34" s="157"/>
      <c r="O34" s="157"/>
      <c r="P34" s="157">
        <v>4.6406000000000001</v>
      </c>
      <c r="Q34" s="104"/>
      <c r="R34" s="160">
        <f>SUM(S34:V34)</f>
        <v>6.1867999999999999</v>
      </c>
      <c r="S34" s="157"/>
      <c r="T34" s="157"/>
      <c r="U34" s="157">
        <v>6.1867999999999999</v>
      </c>
      <c r="V34" s="104"/>
      <c r="W34" s="160">
        <f>SUM(X34:AA34)</f>
        <v>10.827400000000001</v>
      </c>
      <c r="X34" s="103"/>
      <c r="Y34" s="157"/>
      <c r="Z34" s="103">
        <f t="shared" si="0"/>
        <v>10.827400000000001</v>
      </c>
      <c r="AA34" s="104"/>
      <c r="AB34" s="160">
        <f>SUM(AC34:AF34)</f>
        <v>0</v>
      </c>
      <c r="AC34" s="103"/>
      <c r="AD34" s="157"/>
      <c r="AE34" s="103"/>
      <c r="AF34" s="104"/>
      <c r="AG34" s="160">
        <f>SUM(AH34:AK34)</f>
        <v>0</v>
      </c>
      <c r="AH34" s="103"/>
      <c r="AI34" s="103"/>
      <c r="AJ34" s="103"/>
      <c r="AK34" s="104"/>
    </row>
    <row r="35" spans="1:37" ht="15" thickBot="1" x14ac:dyDescent="0.35">
      <c r="A35" s="238" t="s">
        <v>41</v>
      </c>
      <c r="B35" s="238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05"/>
      <c r="N35" s="105"/>
      <c r="O35" s="105"/>
      <c r="P35" s="105"/>
      <c r="Q35" s="105"/>
      <c r="R35" s="67"/>
      <c r="S35" s="67"/>
      <c r="T35" s="67"/>
      <c r="U35" s="67"/>
      <c r="V35" s="68"/>
      <c r="W35" s="67"/>
      <c r="X35" s="67"/>
      <c r="Y35" s="67"/>
      <c r="Z35" s="67"/>
      <c r="AA35" s="68"/>
      <c r="AB35" s="67"/>
      <c r="AC35" s="67"/>
      <c r="AD35" s="67"/>
      <c r="AE35" s="67"/>
      <c r="AF35" s="68"/>
      <c r="AG35" s="67"/>
      <c r="AH35" s="67"/>
      <c r="AI35" s="67"/>
      <c r="AJ35" s="67"/>
      <c r="AK35" s="68"/>
    </row>
    <row r="36" spans="1:37" ht="15" thickBot="1" x14ac:dyDescent="0.35">
      <c r="A36" s="28"/>
      <c r="B36" s="29" t="s">
        <v>42</v>
      </c>
      <c r="C36" s="93">
        <f>SUM(C31:C34)</f>
        <v>47.732100000000003</v>
      </c>
      <c r="D36" s="93">
        <f>SUM(D31:D33)</f>
        <v>0</v>
      </c>
      <c r="E36" s="93">
        <f t="shared" ref="E36:AK36" si="1">SUM(E31:E32)</f>
        <v>0</v>
      </c>
      <c r="F36" s="93">
        <f>SUM(F31:F34)</f>
        <v>47.732100000000003</v>
      </c>
      <c r="G36" s="94">
        <f t="shared" si="1"/>
        <v>0</v>
      </c>
      <c r="H36" s="93">
        <f>SUM(H31:H34)</f>
        <v>4.593</v>
      </c>
      <c r="I36" s="93">
        <f>SUM(I31:I33)</f>
        <v>0</v>
      </c>
      <c r="J36" s="93">
        <f t="shared" si="1"/>
        <v>0</v>
      </c>
      <c r="K36" s="93">
        <f>SUM(K31:K34)</f>
        <v>37.875517000000002</v>
      </c>
      <c r="L36" s="94">
        <f t="shared" si="1"/>
        <v>0</v>
      </c>
      <c r="M36" s="93">
        <f>SUM(M31:M34)</f>
        <v>34.140500000000003</v>
      </c>
      <c r="N36" s="93">
        <f>SUM(N31:N33)</f>
        <v>0</v>
      </c>
      <c r="O36" s="93">
        <f t="shared" si="1"/>
        <v>0</v>
      </c>
      <c r="P36" s="93">
        <f>SUM(P31:P34)</f>
        <v>34.140500000000003</v>
      </c>
      <c r="Q36" s="94">
        <f t="shared" si="1"/>
        <v>0</v>
      </c>
      <c r="R36" s="93">
        <f>SUM(R31:R34)</f>
        <v>38.255099999999999</v>
      </c>
      <c r="S36" s="93">
        <f>SUM(S31:S33)</f>
        <v>0</v>
      </c>
      <c r="T36" s="93">
        <f t="shared" si="1"/>
        <v>0</v>
      </c>
      <c r="U36" s="93">
        <f>SUM(U31:U34)</f>
        <v>38.255099999999999</v>
      </c>
      <c r="V36" s="94">
        <f t="shared" si="1"/>
        <v>0</v>
      </c>
      <c r="W36" s="93">
        <f>SUM(W31:W34)</f>
        <v>72.395600000000002</v>
      </c>
      <c r="X36" s="93">
        <f>SUM(X31:X33)</f>
        <v>0</v>
      </c>
      <c r="Y36" s="93">
        <f t="shared" si="1"/>
        <v>0</v>
      </c>
      <c r="Z36" s="93">
        <f>SUM(Z31:Z34)</f>
        <v>72.395600000000002</v>
      </c>
      <c r="AA36" s="94">
        <f t="shared" si="1"/>
        <v>0</v>
      </c>
      <c r="AB36" s="93">
        <f>SUM(AB31:AB34)</f>
        <v>0</v>
      </c>
      <c r="AC36" s="93">
        <f>SUM(AC31:AC33)</f>
        <v>0</v>
      </c>
      <c r="AD36" s="93">
        <f t="shared" si="1"/>
        <v>0</v>
      </c>
      <c r="AE36" s="93">
        <f>SUM(AE31:AE34)</f>
        <v>0</v>
      </c>
      <c r="AF36" s="94">
        <f t="shared" si="1"/>
        <v>0</v>
      </c>
      <c r="AG36" s="93">
        <f>SUM(AG31:AG34)</f>
        <v>0</v>
      </c>
      <c r="AH36" s="93">
        <f>SUM(AH31:AH33)</f>
        <v>0</v>
      </c>
      <c r="AI36" s="93">
        <f t="shared" si="1"/>
        <v>0</v>
      </c>
      <c r="AJ36" s="93">
        <f>SUM(AJ31:AJ34)</f>
        <v>0</v>
      </c>
      <c r="AK36" s="94">
        <f t="shared" si="1"/>
        <v>0</v>
      </c>
    </row>
    <row r="37" spans="1:37" x14ac:dyDescent="0.3">
      <c r="A37" s="2"/>
      <c r="B37" s="2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</row>
    <row r="38" spans="1:37" ht="15" thickBot="1" x14ac:dyDescent="0.35">
      <c r="A38" s="2"/>
      <c r="B38" s="22" t="s">
        <v>56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</row>
    <row r="39" spans="1:37" ht="28.2" x14ac:dyDescent="0.3">
      <c r="A39" s="23" t="s">
        <v>39</v>
      </c>
      <c r="B39" s="24" t="s">
        <v>40</v>
      </c>
      <c r="C39" s="161" t="s">
        <v>4</v>
      </c>
      <c r="D39" s="153" t="s">
        <v>5</v>
      </c>
      <c r="E39" s="153" t="s">
        <v>6</v>
      </c>
      <c r="F39" s="153" t="s">
        <v>7</v>
      </c>
      <c r="G39" s="154" t="s">
        <v>8</v>
      </c>
      <c r="H39" s="161" t="s">
        <v>4</v>
      </c>
      <c r="I39" s="153" t="s">
        <v>5</v>
      </c>
      <c r="J39" s="153" t="s">
        <v>6</v>
      </c>
      <c r="K39" s="153" t="s">
        <v>7</v>
      </c>
      <c r="L39" s="154" t="s">
        <v>8</v>
      </c>
      <c r="M39" s="101" t="s">
        <v>4</v>
      </c>
      <c r="N39" s="98" t="s">
        <v>5</v>
      </c>
      <c r="O39" s="98" t="s">
        <v>6</v>
      </c>
      <c r="P39" s="98" t="s">
        <v>7</v>
      </c>
      <c r="Q39" s="99" t="s">
        <v>8</v>
      </c>
      <c r="R39" s="101" t="s">
        <v>4</v>
      </c>
      <c r="S39" s="98" t="s">
        <v>5</v>
      </c>
      <c r="T39" s="98" t="s">
        <v>6</v>
      </c>
      <c r="U39" s="98" t="s">
        <v>7</v>
      </c>
      <c r="V39" s="99" t="s">
        <v>8</v>
      </c>
      <c r="W39" s="101" t="s">
        <v>4</v>
      </c>
      <c r="X39" s="98" t="s">
        <v>5</v>
      </c>
      <c r="Y39" s="98" t="s">
        <v>6</v>
      </c>
      <c r="Z39" s="98" t="s">
        <v>7</v>
      </c>
      <c r="AA39" s="99" t="s">
        <v>8</v>
      </c>
      <c r="AB39" s="101" t="s">
        <v>4</v>
      </c>
      <c r="AC39" s="98" t="s">
        <v>5</v>
      </c>
      <c r="AD39" s="98" t="s">
        <v>6</v>
      </c>
      <c r="AE39" s="98" t="s">
        <v>7</v>
      </c>
      <c r="AF39" s="99" t="s">
        <v>8</v>
      </c>
      <c r="AG39" s="101" t="s">
        <v>4</v>
      </c>
      <c r="AH39" s="98" t="s">
        <v>5</v>
      </c>
      <c r="AI39" s="98" t="s">
        <v>6</v>
      </c>
      <c r="AJ39" s="98" t="s">
        <v>7</v>
      </c>
      <c r="AK39" s="99" t="s">
        <v>8</v>
      </c>
    </row>
    <row r="40" spans="1:37" x14ac:dyDescent="0.3">
      <c r="A40" s="151">
        <v>1</v>
      </c>
      <c r="B40" s="15" t="s">
        <v>78</v>
      </c>
      <c r="C40" s="157"/>
      <c r="D40" s="157"/>
      <c r="E40" s="157"/>
      <c r="F40" s="157"/>
      <c r="G40" s="104"/>
      <c r="H40" s="158"/>
      <c r="I40" s="157"/>
      <c r="J40" s="157"/>
      <c r="K40" s="157"/>
      <c r="L40" s="157"/>
      <c r="M40" s="102">
        <f>SUM(N40:Q40)</f>
        <v>1.3833999999999997</v>
      </c>
      <c r="N40" s="103"/>
      <c r="O40" s="103"/>
      <c r="P40" s="103">
        <v>1.3833999999999997</v>
      </c>
      <c r="Q40" s="104"/>
      <c r="R40" s="102">
        <f>SUM(S40:V40)</f>
        <v>1.3876999999999999</v>
      </c>
      <c r="S40" s="103"/>
      <c r="T40" s="103"/>
      <c r="U40" s="103">
        <v>1.3876999999999999</v>
      </c>
      <c r="V40" s="104"/>
      <c r="W40" s="102">
        <f>SUM(X40:AA40)</f>
        <v>2.7710999999999997</v>
      </c>
      <c r="X40" s="103"/>
      <c r="Y40" s="103"/>
      <c r="Z40" s="103">
        <f>P40+U40</f>
        <v>2.7710999999999997</v>
      </c>
      <c r="AA40" s="104"/>
      <c r="AB40" s="102">
        <f>SUM(AC40:AF40)</f>
        <v>2.7710999999999997</v>
      </c>
      <c r="AC40" s="103"/>
      <c r="AD40" s="103"/>
      <c r="AE40" s="103">
        <f>Z40</f>
        <v>2.7710999999999997</v>
      </c>
      <c r="AF40" s="104"/>
      <c r="AG40" s="102">
        <f>SUM(AH40:AK40)</f>
        <v>2.7710999999999997</v>
      </c>
      <c r="AH40" s="103"/>
      <c r="AI40" s="103"/>
      <c r="AJ40" s="103">
        <f>AE40</f>
        <v>2.7710999999999997</v>
      </c>
      <c r="AK40" s="104"/>
    </row>
    <row r="41" spans="1:37" ht="15" thickBot="1" x14ac:dyDescent="0.35">
      <c r="A41" s="238" t="s">
        <v>41</v>
      </c>
      <c r="B41" s="238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</row>
    <row r="42" spans="1:37" ht="15" thickBot="1" x14ac:dyDescent="0.35">
      <c r="A42" s="28"/>
      <c r="B42" s="29" t="s">
        <v>42</v>
      </c>
      <c r="C42" s="115">
        <f t="shared" ref="C42:AK42" si="2">SUM(C40:C40)</f>
        <v>0</v>
      </c>
      <c r="D42" s="116">
        <f t="shared" si="2"/>
        <v>0</v>
      </c>
      <c r="E42" s="116">
        <f t="shared" si="2"/>
        <v>0</v>
      </c>
      <c r="F42" s="116">
        <f t="shared" si="2"/>
        <v>0</v>
      </c>
      <c r="G42" s="117">
        <f t="shared" si="2"/>
        <v>0</v>
      </c>
      <c r="H42" s="115">
        <f t="shared" si="2"/>
        <v>0</v>
      </c>
      <c r="I42" s="116">
        <f t="shared" si="2"/>
        <v>0</v>
      </c>
      <c r="J42" s="116">
        <f t="shared" si="2"/>
        <v>0</v>
      </c>
      <c r="K42" s="116">
        <f t="shared" si="2"/>
        <v>0</v>
      </c>
      <c r="L42" s="117">
        <f t="shared" si="2"/>
        <v>0</v>
      </c>
      <c r="M42" s="115">
        <f t="shared" si="2"/>
        <v>1.3833999999999997</v>
      </c>
      <c r="N42" s="116">
        <f t="shared" si="2"/>
        <v>0</v>
      </c>
      <c r="O42" s="116">
        <f t="shared" si="2"/>
        <v>0</v>
      </c>
      <c r="P42" s="116">
        <f t="shared" si="2"/>
        <v>1.3833999999999997</v>
      </c>
      <c r="Q42" s="117">
        <f t="shared" si="2"/>
        <v>0</v>
      </c>
      <c r="R42" s="115">
        <f t="shared" si="2"/>
        <v>1.3876999999999999</v>
      </c>
      <c r="S42" s="116">
        <f t="shared" si="2"/>
        <v>0</v>
      </c>
      <c r="T42" s="116">
        <f t="shared" si="2"/>
        <v>0</v>
      </c>
      <c r="U42" s="116">
        <f t="shared" si="2"/>
        <v>1.3876999999999999</v>
      </c>
      <c r="V42" s="117">
        <f t="shared" si="2"/>
        <v>0</v>
      </c>
      <c r="W42" s="115">
        <f t="shared" si="2"/>
        <v>2.7710999999999997</v>
      </c>
      <c r="X42" s="116">
        <f t="shared" si="2"/>
        <v>0</v>
      </c>
      <c r="Y42" s="116">
        <f t="shared" si="2"/>
        <v>0</v>
      </c>
      <c r="Z42" s="116">
        <f t="shared" si="2"/>
        <v>2.7710999999999997</v>
      </c>
      <c r="AA42" s="117">
        <f t="shared" si="2"/>
        <v>0</v>
      </c>
      <c r="AB42" s="115">
        <f t="shared" si="2"/>
        <v>2.7710999999999997</v>
      </c>
      <c r="AC42" s="116">
        <f t="shared" si="2"/>
        <v>0</v>
      </c>
      <c r="AD42" s="116">
        <f t="shared" si="2"/>
        <v>0</v>
      </c>
      <c r="AE42" s="116">
        <f t="shared" si="2"/>
        <v>2.7710999999999997</v>
      </c>
      <c r="AF42" s="117">
        <f t="shared" si="2"/>
        <v>0</v>
      </c>
      <c r="AG42" s="115">
        <f t="shared" si="2"/>
        <v>2.7710999999999997</v>
      </c>
      <c r="AH42" s="116">
        <f t="shared" si="2"/>
        <v>0</v>
      </c>
      <c r="AI42" s="116">
        <f t="shared" si="2"/>
        <v>0</v>
      </c>
      <c r="AJ42" s="116">
        <f t="shared" si="2"/>
        <v>2.7710999999999997</v>
      </c>
      <c r="AK42" s="117">
        <f t="shared" si="2"/>
        <v>0</v>
      </c>
    </row>
    <row r="43" spans="1:37" x14ac:dyDescent="0.3">
      <c r="A43" s="2"/>
      <c r="B43" s="2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</row>
    <row r="44" spans="1:37" ht="15" thickBot="1" x14ac:dyDescent="0.35">
      <c r="A44" s="2"/>
      <c r="B44" s="22" t="s">
        <v>44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</row>
    <row r="45" spans="1:37" ht="28.2" x14ac:dyDescent="0.3">
      <c r="A45" s="23" t="s">
        <v>39</v>
      </c>
      <c r="B45" s="24" t="s">
        <v>45</v>
      </c>
      <c r="C45" s="161" t="s">
        <v>4</v>
      </c>
      <c r="D45" s="153" t="s">
        <v>5</v>
      </c>
      <c r="E45" s="153" t="s">
        <v>6</v>
      </c>
      <c r="F45" s="153" t="s">
        <v>7</v>
      </c>
      <c r="G45" s="154" t="s">
        <v>8</v>
      </c>
      <c r="H45" s="161" t="s">
        <v>4</v>
      </c>
      <c r="I45" s="153" t="s">
        <v>5</v>
      </c>
      <c r="J45" s="153" t="s">
        <v>6</v>
      </c>
      <c r="K45" s="153" t="s">
        <v>7</v>
      </c>
      <c r="L45" s="154" t="s">
        <v>8</v>
      </c>
      <c r="M45" s="161" t="s">
        <v>4</v>
      </c>
      <c r="N45" s="108" t="s">
        <v>5</v>
      </c>
      <c r="O45" s="108" t="s">
        <v>6</v>
      </c>
      <c r="P45" s="108" t="s">
        <v>7</v>
      </c>
      <c r="Q45" s="109" t="s">
        <v>8</v>
      </c>
      <c r="R45" s="108" t="s">
        <v>4</v>
      </c>
      <c r="S45" s="108" t="s">
        <v>5</v>
      </c>
      <c r="T45" s="108" t="s">
        <v>6</v>
      </c>
      <c r="U45" s="108" t="s">
        <v>7</v>
      </c>
      <c r="V45" s="109" t="s">
        <v>8</v>
      </c>
      <c r="W45" s="108" t="s">
        <v>4</v>
      </c>
      <c r="X45" s="108" t="s">
        <v>5</v>
      </c>
      <c r="Y45" s="108" t="s">
        <v>6</v>
      </c>
      <c r="Z45" s="108" t="s">
        <v>7</v>
      </c>
      <c r="AA45" s="109" t="s">
        <v>8</v>
      </c>
      <c r="AB45" s="153" t="s">
        <v>4</v>
      </c>
      <c r="AC45" s="153" t="s">
        <v>5</v>
      </c>
      <c r="AD45" s="153" t="s">
        <v>6</v>
      </c>
      <c r="AE45" s="153" t="s">
        <v>7</v>
      </c>
      <c r="AF45" s="154" t="s">
        <v>8</v>
      </c>
      <c r="AG45" s="153" t="s">
        <v>4</v>
      </c>
      <c r="AH45" s="153" t="s">
        <v>5</v>
      </c>
      <c r="AI45" s="153" t="s">
        <v>6</v>
      </c>
      <c r="AJ45" s="153" t="s">
        <v>7</v>
      </c>
      <c r="AK45" s="154" t="s">
        <v>8</v>
      </c>
    </row>
    <row r="46" spans="1:37" x14ac:dyDescent="0.3">
      <c r="A46" s="151">
        <v>1</v>
      </c>
      <c r="B46" s="25" t="s">
        <v>77</v>
      </c>
      <c r="C46" s="182">
        <f>SUM(D46:G46)</f>
        <v>74.5</v>
      </c>
      <c r="D46" s="182"/>
      <c r="E46" s="182"/>
      <c r="F46" s="182">
        <f>F22</f>
        <v>27.7151</v>
      </c>
      <c r="G46" s="192">
        <f>G22</f>
        <v>46.7849</v>
      </c>
      <c r="H46" s="193">
        <f>SUM(I46:L46)</f>
        <v>65.767120000000006</v>
      </c>
      <c r="I46" s="182"/>
      <c r="J46" s="182"/>
      <c r="K46" s="182">
        <f>K22</f>
        <v>33.577429000000002</v>
      </c>
      <c r="L46" s="192">
        <f>L22</f>
        <v>32.189691000000003</v>
      </c>
      <c r="M46" s="194">
        <f>SUM(N46:Q46)</f>
        <v>68.316800000000001</v>
      </c>
      <c r="N46" s="182">
        <f>N22</f>
        <v>0</v>
      </c>
      <c r="O46" s="182"/>
      <c r="P46" s="182">
        <f>P22</f>
        <v>33.166699999999999</v>
      </c>
      <c r="Q46" s="192">
        <f>Q22</f>
        <v>35.150099999999995</v>
      </c>
      <c r="R46" s="195">
        <f>SUM(S46:V46)</f>
        <v>78.475800000000007</v>
      </c>
      <c r="S46" s="182">
        <f>S22</f>
        <v>0</v>
      </c>
      <c r="T46" s="182"/>
      <c r="U46" s="182">
        <f>U22</f>
        <v>38.2102</v>
      </c>
      <c r="V46" s="192">
        <f>V22</f>
        <v>40.265600000000006</v>
      </c>
      <c r="W46" s="195">
        <f>SUM(X46:AA46)</f>
        <v>146.79259999999999</v>
      </c>
      <c r="X46" s="182">
        <f>X22</f>
        <v>0</v>
      </c>
      <c r="Y46" s="182"/>
      <c r="Z46" s="182">
        <f>Z22</f>
        <v>71.376900000000006</v>
      </c>
      <c r="AA46" s="192">
        <f>AA22</f>
        <v>75.415700000000001</v>
      </c>
      <c r="AB46" s="195">
        <f>SUM(AC46:AF46)</f>
        <v>146.79259999999999</v>
      </c>
      <c r="AC46" s="182">
        <f>AC22</f>
        <v>0</v>
      </c>
      <c r="AD46" s="182"/>
      <c r="AE46" s="182">
        <f>AE22</f>
        <v>71.376900000000006</v>
      </c>
      <c r="AF46" s="192">
        <f>AF22</f>
        <v>75.415700000000001</v>
      </c>
      <c r="AG46" s="195">
        <f>SUM(AH46:AK46)</f>
        <v>146.79259999999999</v>
      </c>
      <c r="AH46" s="182">
        <f>AH22</f>
        <v>0</v>
      </c>
      <c r="AI46" s="182"/>
      <c r="AJ46" s="182">
        <f>AJ22</f>
        <v>71.376900000000006</v>
      </c>
      <c r="AK46" s="192">
        <f>AK22</f>
        <v>75.415700000000001</v>
      </c>
    </row>
    <row r="47" spans="1:37" ht="15" thickBot="1" x14ac:dyDescent="0.35">
      <c r="A47" s="239" t="s">
        <v>41</v>
      </c>
      <c r="B47" s="238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10"/>
      <c r="R47" s="105"/>
      <c r="S47" s="105"/>
      <c r="T47" s="105"/>
      <c r="U47" s="105"/>
      <c r="V47" s="110"/>
      <c r="W47" s="105"/>
      <c r="X47" s="105"/>
      <c r="Y47" s="105"/>
      <c r="Z47" s="105"/>
      <c r="AA47" s="110"/>
      <c r="AB47" s="105"/>
      <c r="AC47" s="105"/>
      <c r="AD47" s="105"/>
      <c r="AE47" s="105"/>
      <c r="AF47" s="110"/>
      <c r="AG47" s="105"/>
      <c r="AH47" s="105"/>
      <c r="AI47" s="105"/>
      <c r="AJ47" s="105"/>
      <c r="AK47" s="110"/>
    </row>
    <row r="48" spans="1:37" ht="15" thickBot="1" x14ac:dyDescent="0.35">
      <c r="A48" s="28"/>
      <c r="B48" s="29" t="s">
        <v>42</v>
      </c>
      <c r="C48" s="197">
        <f t="shared" ref="C48:AK48" si="3">SUM(C46:C46)</f>
        <v>74.5</v>
      </c>
      <c r="D48" s="197">
        <f t="shared" si="3"/>
        <v>0</v>
      </c>
      <c r="E48" s="197">
        <f t="shared" si="3"/>
        <v>0</v>
      </c>
      <c r="F48" s="197">
        <f t="shared" si="3"/>
        <v>27.7151</v>
      </c>
      <c r="G48" s="198">
        <f t="shared" si="3"/>
        <v>46.7849</v>
      </c>
      <c r="H48" s="197">
        <f t="shared" si="3"/>
        <v>65.767120000000006</v>
      </c>
      <c r="I48" s="197">
        <f t="shared" si="3"/>
        <v>0</v>
      </c>
      <c r="J48" s="197">
        <f t="shared" si="3"/>
        <v>0</v>
      </c>
      <c r="K48" s="197">
        <f t="shared" si="3"/>
        <v>33.577429000000002</v>
      </c>
      <c r="L48" s="198">
        <f t="shared" si="3"/>
        <v>32.189691000000003</v>
      </c>
      <c r="M48" s="197">
        <f t="shared" si="3"/>
        <v>68.316800000000001</v>
      </c>
      <c r="N48" s="197">
        <f t="shared" si="3"/>
        <v>0</v>
      </c>
      <c r="O48" s="197">
        <f t="shared" si="3"/>
        <v>0</v>
      </c>
      <c r="P48" s="197">
        <f t="shared" si="3"/>
        <v>33.166699999999999</v>
      </c>
      <c r="Q48" s="198">
        <f t="shared" si="3"/>
        <v>35.150099999999995</v>
      </c>
      <c r="R48" s="197">
        <f t="shared" si="3"/>
        <v>78.475800000000007</v>
      </c>
      <c r="S48" s="197">
        <f t="shared" si="3"/>
        <v>0</v>
      </c>
      <c r="T48" s="197">
        <f t="shared" si="3"/>
        <v>0</v>
      </c>
      <c r="U48" s="197">
        <f t="shared" si="3"/>
        <v>38.2102</v>
      </c>
      <c r="V48" s="198">
        <f t="shared" si="3"/>
        <v>40.265600000000006</v>
      </c>
      <c r="W48" s="197">
        <f t="shared" si="3"/>
        <v>146.79259999999999</v>
      </c>
      <c r="X48" s="197">
        <f t="shared" si="3"/>
        <v>0</v>
      </c>
      <c r="Y48" s="197">
        <f t="shared" si="3"/>
        <v>0</v>
      </c>
      <c r="Z48" s="197">
        <f t="shared" si="3"/>
        <v>71.376900000000006</v>
      </c>
      <c r="AA48" s="198">
        <f t="shared" si="3"/>
        <v>75.415700000000001</v>
      </c>
      <c r="AB48" s="197">
        <f t="shared" si="3"/>
        <v>146.79259999999999</v>
      </c>
      <c r="AC48" s="197">
        <f t="shared" si="3"/>
        <v>0</v>
      </c>
      <c r="AD48" s="197">
        <f t="shared" si="3"/>
        <v>0</v>
      </c>
      <c r="AE48" s="197">
        <f t="shared" si="3"/>
        <v>71.376900000000006</v>
      </c>
      <c r="AF48" s="198">
        <f t="shared" si="3"/>
        <v>75.415700000000001</v>
      </c>
      <c r="AG48" s="197">
        <f t="shared" si="3"/>
        <v>146.79259999999999</v>
      </c>
      <c r="AH48" s="197">
        <f t="shared" si="3"/>
        <v>0</v>
      </c>
      <c r="AI48" s="197">
        <f t="shared" si="3"/>
        <v>0</v>
      </c>
      <c r="AJ48" s="197">
        <f t="shared" si="3"/>
        <v>71.376900000000006</v>
      </c>
      <c r="AK48" s="198">
        <f t="shared" si="3"/>
        <v>75.415700000000001</v>
      </c>
    </row>
    <row r="49" spans="1:33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33" x14ac:dyDescent="0.3">
      <c r="A50" s="2"/>
    </row>
    <row r="52" spans="1:33" ht="16.5" customHeight="1" x14ac:dyDescent="0.3">
      <c r="A52"/>
      <c r="B52"/>
      <c r="K52" s="246" t="s">
        <v>69</v>
      </c>
      <c r="L52" s="246"/>
      <c r="M52" s="246"/>
      <c r="N52" s="246"/>
      <c r="O52" s="246"/>
      <c r="P52" s="246"/>
      <c r="Q52" s="246"/>
      <c r="X52" s="245" t="s">
        <v>65</v>
      </c>
      <c r="Y52" s="245"/>
      <c r="Z52" s="245"/>
      <c r="AA52" s="245"/>
    </row>
    <row r="53" spans="1:33" ht="16.5" customHeight="1" x14ac:dyDescent="0.3">
      <c r="A53" s="213"/>
      <c r="B53" s="213"/>
      <c r="K53" s="247" t="s">
        <v>66</v>
      </c>
      <c r="L53" s="247"/>
      <c r="M53" s="247"/>
      <c r="N53" s="247"/>
      <c r="O53" s="247"/>
      <c r="P53" s="247"/>
      <c r="Q53" s="247"/>
      <c r="X53" s="244"/>
      <c r="Y53" s="244"/>
      <c r="Z53" s="244"/>
      <c r="AA53" s="244"/>
    </row>
    <row r="54" spans="1:33" ht="19.5" customHeight="1" x14ac:dyDescent="0.4">
      <c r="A54"/>
      <c r="B54" s="214"/>
      <c r="C54" s="208"/>
      <c r="D54" s="208"/>
      <c r="E54" s="208"/>
      <c r="F54" s="208"/>
      <c r="G54" s="208"/>
      <c r="H54" s="209"/>
      <c r="I54" s="210"/>
      <c r="N54" s="212"/>
      <c r="O54" s="212"/>
      <c r="P54" s="212"/>
      <c r="X54" s="244"/>
      <c r="Y54" s="244"/>
      <c r="Z54" s="244"/>
      <c r="AA54" s="244"/>
    </row>
    <row r="55" spans="1:33" ht="13.5" customHeight="1" x14ac:dyDescent="0.4">
      <c r="B55" s="207"/>
      <c r="C55" s="206"/>
      <c r="D55" s="206"/>
      <c r="E55" s="206"/>
      <c r="F55" s="206"/>
      <c r="G55" s="207"/>
      <c r="H55" s="207"/>
      <c r="I55" s="211"/>
      <c r="J55" s="211"/>
      <c r="K55" s="211"/>
      <c r="L55" s="211"/>
      <c r="M55" s="211"/>
      <c r="N55" s="209"/>
      <c r="O55" s="210"/>
      <c r="P55" s="244"/>
      <c r="Q55" s="244"/>
      <c r="R55" s="244"/>
      <c r="S55" s="244"/>
      <c r="T55" s="244"/>
      <c r="U55" s="244"/>
      <c r="V55" s="244"/>
      <c r="W55" s="244"/>
      <c r="X55" s="206"/>
      <c r="Y55" s="206"/>
      <c r="Z55" s="206"/>
      <c r="AA55" s="206"/>
      <c r="AB55" s="206"/>
      <c r="AC55" s="206"/>
      <c r="AD55" s="206"/>
      <c r="AE55" s="206"/>
      <c r="AF55" s="206"/>
      <c r="AG55" s="207"/>
    </row>
    <row r="56" spans="1:33" ht="17.25" customHeight="1" x14ac:dyDescent="0.3"/>
  </sheetData>
  <protectedRanges>
    <protectedRange sqref="AA11:AD12 C11:E12 AF11:AI12 A40:B40 N23:Q24 D14:G17 D22:G24 D19:G20 G11:G12 AK11:AK12 O11 Q11:Q12 N14:Q17 T11 V11:V12 Y11 S22:T22 V22 A31 J11 L11:L12 I22:L24 I19:L20 X14:AA17 I14:L17 S14:V17 AC22:AF24 A46:B46 S23:V24 AC14:AF17 AC19:AF20 AH14:AK17 AH19:AK20 AH22:AK24 S19:V20 N19:Q20 X22:AA24 X19:AA20" name="Диапазон1"/>
    <protectedRange sqref="B31" name="Диапазон1_1"/>
    <protectedRange sqref="A32:B34" name="Диапазон1_2_1"/>
  </protectedRanges>
  <mergeCells count="26">
    <mergeCell ref="P55:S55"/>
    <mergeCell ref="T55:W55"/>
    <mergeCell ref="X52:AA52"/>
    <mergeCell ref="X53:AA53"/>
    <mergeCell ref="X54:AA54"/>
    <mergeCell ref="K52:Q52"/>
    <mergeCell ref="K53:Q53"/>
    <mergeCell ref="A35:B35"/>
    <mergeCell ref="A41:B41"/>
    <mergeCell ref="A47:B47"/>
    <mergeCell ref="A5:A6"/>
    <mergeCell ref="B5:B6"/>
    <mergeCell ref="AJ1:AK1"/>
    <mergeCell ref="AJ2:AK2"/>
    <mergeCell ref="A3:AK3"/>
    <mergeCell ref="AB5:AF5"/>
    <mergeCell ref="AG5:AK5"/>
    <mergeCell ref="C5:G5"/>
    <mergeCell ref="H5:L5"/>
    <mergeCell ref="Z1:AA1"/>
    <mergeCell ref="Z2:AA2"/>
    <mergeCell ref="P1:Q1"/>
    <mergeCell ref="P2:Q2"/>
    <mergeCell ref="M5:Q5"/>
    <mergeCell ref="R5:V5"/>
    <mergeCell ref="W5:AA5"/>
  </mergeCells>
  <hyperlinks>
    <hyperlink ref="A35:B35" location="'Баланс энергии'!A30" display="Добавить"/>
    <hyperlink ref="A41:B41" location="'Баланс энергии'!A36" display="Добавить"/>
    <hyperlink ref="A47:B47" location="'Баланс энергии'!A36" display="Добавить"/>
  </hyperlinks>
  <pageMargins left="0.33" right="0.22" top="0.37" bottom="0.23" header="0.23" footer="0.2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1"/>
  <sheetViews>
    <sheetView view="pageBreakPreview" topLeftCell="A7" zoomScale="85" zoomScaleNormal="70" zoomScaleSheetLayoutView="85" workbookViewId="0">
      <pane xSplit="2" topLeftCell="W1" activePane="topRight" state="frozen"/>
      <selection activeCell="AF38" sqref="AF38"/>
      <selection pane="topRight" activeCell="B27" sqref="B27:B28"/>
    </sheetView>
  </sheetViews>
  <sheetFormatPr defaultRowHeight="14.4" x14ac:dyDescent="0.3"/>
  <cols>
    <col min="1" max="1" width="5.44140625" customWidth="1"/>
    <col min="2" max="2" width="34.6640625" customWidth="1"/>
    <col min="3" max="3" width="8.6640625" style="119" bestFit="1" customWidth="1"/>
    <col min="4" max="7" width="7.6640625" style="119" customWidth="1"/>
    <col min="8" max="8" width="8.6640625" style="119" bestFit="1" customWidth="1"/>
    <col min="9" max="12" width="7.6640625" style="119" customWidth="1"/>
    <col min="13" max="13" width="9" style="119" customWidth="1"/>
    <col min="14" max="16" width="7.6640625" style="119" customWidth="1"/>
    <col min="17" max="17" width="8.109375" style="119" bestFit="1" customWidth="1"/>
    <col min="18" max="21" width="7.6640625" style="119" customWidth="1"/>
    <col min="22" max="22" width="9.88671875" style="119" bestFit="1" customWidth="1"/>
    <col min="23" max="25" width="8.6640625" style="119" customWidth="1"/>
    <col min="26" max="26" width="10.44140625" style="119" bestFit="1" customWidth="1"/>
    <col min="27" max="27" width="9.88671875" style="119" customWidth="1"/>
    <col min="28" max="28" width="9.44140625" bestFit="1" customWidth="1"/>
    <col min="29" max="29" width="9.88671875" bestFit="1" customWidth="1"/>
    <col min="31" max="31" width="9.88671875" bestFit="1" customWidth="1"/>
  </cols>
  <sheetData>
    <row r="1" spans="1:37" x14ac:dyDescent="0.3">
      <c r="A1" s="2"/>
      <c r="B1" s="2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250"/>
      <c r="Q1" s="250"/>
      <c r="Z1" s="248"/>
      <c r="AA1" s="248"/>
      <c r="AJ1" s="248" t="s">
        <v>0</v>
      </c>
      <c r="AK1" s="248"/>
    </row>
    <row r="2" spans="1:37" x14ac:dyDescent="0.3">
      <c r="A2" s="5"/>
      <c r="B2" s="6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20"/>
      <c r="Q2" s="121"/>
      <c r="Z2" s="120"/>
      <c r="AA2" s="8"/>
      <c r="AJ2" s="120"/>
      <c r="AK2" s="8" t="s">
        <v>1</v>
      </c>
    </row>
    <row r="3" spans="1:37" ht="18.75" customHeight="1" x14ac:dyDescent="0.3">
      <c r="A3" s="249" t="s">
        <v>59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</row>
    <row r="4" spans="1:37" ht="15.75" customHeight="1" thickBot="1" x14ac:dyDescent="0.35">
      <c r="A4" s="7"/>
      <c r="B4" s="9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AA4" s="148"/>
      <c r="AK4" s="148" t="s">
        <v>60</v>
      </c>
    </row>
    <row r="5" spans="1:37" ht="35.25" customHeight="1" x14ac:dyDescent="0.3">
      <c r="A5" s="240" t="s">
        <v>2</v>
      </c>
      <c r="B5" s="251" t="s">
        <v>3</v>
      </c>
      <c r="C5" s="232" t="s">
        <v>72</v>
      </c>
      <c r="D5" s="233"/>
      <c r="E5" s="233"/>
      <c r="F5" s="233"/>
      <c r="G5" s="234"/>
      <c r="H5" s="229" t="s">
        <v>73</v>
      </c>
      <c r="I5" s="230"/>
      <c r="J5" s="230"/>
      <c r="K5" s="230"/>
      <c r="L5" s="231"/>
      <c r="M5" s="229" t="s">
        <v>74</v>
      </c>
      <c r="N5" s="230"/>
      <c r="O5" s="230"/>
      <c r="P5" s="230"/>
      <c r="Q5" s="231"/>
      <c r="R5" s="229" t="s">
        <v>75</v>
      </c>
      <c r="S5" s="230"/>
      <c r="T5" s="230"/>
      <c r="U5" s="230"/>
      <c r="V5" s="231"/>
      <c r="W5" s="229" t="s">
        <v>64</v>
      </c>
      <c r="X5" s="230"/>
      <c r="Y5" s="230"/>
      <c r="Z5" s="230"/>
      <c r="AA5" s="231"/>
      <c r="AB5" s="229" t="s">
        <v>67</v>
      </c>
      <c r="AC5" s="230"/>
      <c r="AD5" s="230"/>
      <c r="AE5" s="230"/>
      <c r="AF5" s="231"/>
      <c r="AG5" s="229" t="s">
        <v>76</v>
      </c>
      <c r="AH5" s="230"/>
      <c r="AI5" s="230"/>
      <c r="AJ5" s="230"/>
      <c r="AK5" s="231"/>
    </row>
    <row r="6" spans="1:37" ht="15" thickBot="1" x14ac:dyDescent="0.35">
      <c r="A6" s="241"/>
      <c r="B6" s="252"/>
      <c r="C6" s="122" t="s">
        <v>4</v>
      </c>
      <c r="D6" s="123" t="s">
        <v>5</v>
      </c>
      <c r="E6" s="123" t="s">
        <v>6</v>
      </c>
      <c r="F6" s="123" t="s">
        <v>7</v>
      </c>
      <c r="G6" s="124" t="s">
        <v>8</v>
      </c>
      <c r="H6" s="122" t="s">
        <v>4</v>
      </c>
      <c r="I6" s="123" t="s">
        <v>5</v>
      </c>
      <c r="J6" s="123" t="s">
        <v>6</v>
      </c>
      <c r="K6" s="123" t="s">
        <v>7</v>
      </c>
      <c r="L6" s="124" t="s">
        <v>8</v>
      </c>
      <c r="M6" s="122" t="s">
        <v>4</v>
      </c>
      <c r="N6" s="123" t="s">
        <v>5</v>
      </c>
      <c r="O6" s="123" t="s">
        <v>6</v>
      </c>
      <c r="P6" s="123" t="s">
        <v>7</v>
      </c>
      <c r="Q6" s="124" t="s">
        <v>8</v>
      </c>
      <c r="R6" s="122" t="s">
        <v>4</v>
      </c>
      <c r="S6" s="123" t="s">
        <v>5</v>
      </c>
      <c r="T6" s="123" t="s">
        <v>6</v>
      </c>
      <c r="U6" s="123" t="s">
        <v>7</v>
      </c>
      <c r="V6" s="124" t="s">
        <v>8</v>
      </c>
      <c r="W6" s="122" t="s">
        <v>4</v>
      </c>
      <c r="X6" s="123" t="s">
        <v>5</v>
      </c>
      <c r="Y6" s="123" t="s">
        <v>6</v>
      </c>
      <c r="Z6" s="123" t="s">
        <v>7</v>
      </c>
      <c r="AA6" s="124" t="s">
        <v>8</v>
      </c>
      <c r="AB6" s="122" t="s">
        <v>4</v>
      </c>
      <c r="AC6" s="123" t="s">
        <v>5</v>
      </c>
      <c r="AD6" s="123" t="s">
        <v>6</v>
      </c>
      <c r="AE6" s="123" t="s">
        <v>7</v>
      </c>
      <c r="AF6" s="124" t="s">
        <v>8</v>
      </c>
      <c r="AG6" s="122" t="s">
        <v>4</v>
      </c>
      <c r="AH6" s="123" t="s">
        <v>5</v>
      </c>
      <c r="AI6" s="123" t="s">
        <v>6</v>
      </c>
      <c r="AJ6" s="123" t="s">
        <v>7</v>
      </c>
      <c r="AK6" s="124" t="s">
        <v>8</v>
      </c>
    </row>
    <row r="7" spans="1:37" ht="15" thickBot="1" x14ac:dyDescent="0.35">
      <c r="A7" s="10">
        <v>1</v>
      </c>
      <c r="B7" s="11">
        <v>2</v>
      </c>
      <c r="C7" s="125">
        <v>3</v>
      </c>
      <c r="D7" s="126">
        <v>4</v>
      </c>
      <c r="E7" s="126">
        <v>5</v>
      </c>
      <c r="F7" s="126">
        <v>6</v>
      </c>
      <c r="G7" s="127">
        <v>7</v>
      </c>
      <c r="H7" s="125">
        <v>8</v>
      </c>
      <c r="I7" s="126">
        <v>9</v>
      </c>
      <c r="J7" s="126">
        <v>10</v>
      </c>
      <c r="K7" s="126">
        <v>11</v>
      </c>
      <c r="L7" s="127">
        <v>12</v>
      </c>
      <c r="M7" s="125">
        <v>23</v>
      </c>
      <c r="N7" s="126">
        <v>24</v>
      </c>
      <c r="O7" s="126">
        <v>25</v>
      </c>
      <c r="P7" s="126">
        <v>26</v>
      </c>
      <c r="Q7" s="127">
        <v>27</v>
      </c>
      <c r="R7" s="125">
        <v>23</v>
      </c>
      <c r="S7" s="126">
        <v>24</v>
      </c>
      <c r="T7" s="126">
        <v>25</v>
      </c>
      <c r="U7" s="126">
        <v>26</v>
      </c>
      <c r="V7" s="127">
        <v>27</v>
      </c>
      <c r="W7" s="125">
        <v>23</v>
      </c>
      <c r="X7" s="126">
        <v>24</v>
      </c>
      <c r="Y7" s="126">
        <v>25</v>
      </c>
      <c r="Z7" s="126">
        <v>26</v>
      </c>
      <c r="AA7" s="127">
        <v>27</v>
      </c>
      <c r="AB7" s="125">
        <v>28</v>
      </c>
      <c r="AC7" s="126">
        <v>29</v>
      </c>
      <c r="AD7" s="126">
        <v>30</v>
      </c>
      <c r="AE7" s="126">
        <v>31</v>
      </c>
      <c r="AF7" s="127">
        <v>32</v>
      </c>
      <c r="AG7" s="125">
        <v>33</v>
      </c>
      <c r="AH7" s="126">
        <v>34</v>
      </c>
      <c r="AI7" s="126">
        <v>35</v>
      </c>
      <c r="AJ7" s="126">
        <v>36</v>
      </c>
      <c r="AK7" s="127">
        <v>37</v>
      </c>
    </row>
    <row r="8" spans="1:37" ht="17.25" customHeight="1" x14ac:dyDescent="0.3">
      <c r="A8" s="12" t="s">
        <v>9</v>
      </c>
      <c r="B8" s="13" t="s">
        <v>10</v>
      </c>
      <c r="C8" s="38">
        <f>C18+C20+C21</f>
        <v>16.588067789542286</v>
      </c>
      <c r="D8" s="147">
        <f>D14+D15+D16+D17</f>
        <v>1.6881403530201331</v>
      </c>
      <c r="E8" s="39">
        <f>E9+E14+E15+E16+E17</f>
        <v>0</v>
      </c>
      <c r="F8" s="39">
        <f>F9+F14+F15+F16+F17</f>
        <v>16.588067789542286</v>
      </c>
      <c r="G8" s="40">
        <f>G9+G14+G15+G16+G17</f>
        <v>10.197786155449378</v>
      </c>
      <c r="H8" s="38">
        <f>H18+H20+H21</f>
        <v>15.594346877083389</v>
      </c>
      <c r="I8" s="147">
        <f>I14+I15+I16+I17</f>
        <v>2.5483885403253059</v>
      </c>
      <c r="J8" s="39">
        <f>J9+J14+J15+J16+J17</f>
        <v>0</v>
      </c>
      <c r="K8" s="39">
        <f>K9+K14+K15+K16+K17</f>
        <v>15.594346877083389</v>
      </c>
      <c r="L8" s="40">
        <f>L9+L14+L15+L16+L17</f>
        <v>7.5149394503958993</v>
      </c>
      <c r="M8" s="38">
        <f>M18+M20+M21</f>
        <v>24.128700000000002</v>
      </c>
      <c r="N8" s="147">
        <f>N14+N15+N16+N17</f>
        <v>3.6385000000000001</v>
      </c>
      <c r="O8" s="39">
        <f>O9+O14+O15+O16+O17</f>
        <v>0</v>
      </c>
      <c r="P8" s="39">
        <f>P9+P14+P15+P16+P17</f>
        <v>24.128699999999998</v>
      </c>
      <c r="Q8" s="40">
        <f>Q9+Q14+Q15+Q16+Q17</f>
        <v>11.9726342222</v>
      </c>
      <c r="R8" s="38">
        <f>R18+R20+R21</f>
        <v>27.646933333333333</v>
      </c>
      <c r="S8" s="39">
        <f>S14+S15+S16+S17</f>
        <v>5.0695333333333332</v>
      </c>
      <c r="T8" s="39">
        <f>T9+T14+T15+T16+T17</f>
        <v>0</v>
      </c>
      <c r="U8" s="39">
        <f>U9+U14+U15+U16+U17</f>
        <v>27.646933333333333</v>
      </c>
      <c r="V8" s="40">
        <f>V9+V14+V15+V16+V17</f>
        <v>13.717039710990681</v>
      </c>
      <c r="W8" s="38">
        <f>W18+W20+W21</f>
        <v>25.887833333333333</v>
      </c>
      <c r="X8" s="39">
        <f>X14+X15+X16+X17</f>
        <v>4.3540000000000001</v>
      </c>
      <c r="Y8" s="39">
        <f>Y9+Y14+Y15+Y16+Y17</f>
        <v>0</v>
      </c>
      <c r="Z8" s="39">
        <f>Z9+Z14+Z15+Z16+Z17</f>
        <v>25.887833333333333</v>
      </c>
      <c r="AA8" s="40">
        <f>AA9+AA14+AA15+AA16+AA17</f>
        <v>12.844849389852023</v>
      </c>
      <c r="AB8" s="38">
        <f>AB18+AB20+AB21</f>
        <v>25.887833333333333</v>
      </c>
      <c r="AC8" s="39">
        <f>AC14+AC15+AC16+AC17</f>
        <v>4.3540000000000001</v>
      </c>
      <c r="AD8" s="39">
        <f>AD9+AD14+AD15+AD16+AD17</f>
        <v>0</v>
      </c>
      <c r="AE8" s="39">
        <f>AE9+AE14+AE15+AE16+AE17</f>
        <v>25.887833333333333</v>
      </c>
      <c r="AF8" s="40">
        <f>AF9+AF14+AF15+AF16+AF17</f>
        <v>12.844849389852023</v>
      </c>
      <c r="AG8" s="38">
        <f>AG18+AG20+AG21</f>
        <v>25.887833333333333</v>
      </c>
      <c r="AH8" s="39">
        <f>AH14+AH15+AH16+AH17</f>
        <v>4.3540000000000001</v>
      </c>
      <c r="AI8" s="39">
        <f>AI9+AI14+AI15+AI16+AI17</f>
        <v>0</v>
      </c>
      <c r="AJ8" s="39">
        <f>AJ9+AJ14+AJ15+AJ16+AJ17</f>
        <v>25.887833333333333</v>
      </c>
      <c r="AK8" s="40">
        <f>AK9+AK14+AK15+AK16+AK17</f>
        <v>12.844849389852023</v>
      </c>
    </row>
    <row r="9" spans="1:37" x14ac:dyDescent="0.3">
      <c r="A9" s="14" t="s">
        <v>11</v>
      </c>
      <c r="B9" s="15" t="s">
        <v>12</v>
      </c>
      <c r="C9" s="128" t="s">
        <v>13</v>
      </c>
      <c r="D9" s="44" t="s">
        <v>13</v>
      </c>
      <c r="E9" s="45">
        <f>E11</f>
        <v>0</v>
      </c>
      <c r="F9" s="45">
        <f>F11+F12</f>
        <v>1.6881403530201331</v>
      </c>
      <c r="G9" s="46">
        <f>G11+G12+G13</f>
        <v>10.197786155449378</v>
      </c>
      <c r="H9" s="128" t="s">
        <v>13</v>
      </c>
      <c r="I9" s="44" t="s">
        <v>13</v>
      </c>
      <c r="J9" s="45">
        <f>J11</f>
        <v>0</v>
      </c>
      <c r="K9" s="45">
        <f>K11+K12</f>
        <v>2.5483885403253059</v>
      </c>
      <c r="L9" s="46">
        <f>L11+L12+L13</f>
        <v>7.5149394503958993</v>
      </c>
      <c r="M9" s="128" t="s">
        <v>13</v>
      </c>
      <c r="N9" s="44" t="s">
        <v>13</v>
      </c>
      <c r="O9" s="45">
        <f>O11</f>
        <v>0</v>
      </c>
      <c r="P9" s="45">
        <f>P11+P12</f>
        <v>3.6385000000000001</v>
      </c>
      <c r="Q9" s="46">
        <f>Q11+Q12+Q13</f>
        <v>11.9726342222</v>
      </c>
      <c r="R9" s="128" t="s">
        <v>13</v>
      </c>
      <c r="S9" s="44" t="s">
        <v>13</v>
      </c>
      <c r="T9" s="45">
        <f>T11</f>
        <v>0</v>
      </c>
      <c r="U9" s="45">
        <f>U11+U12</f>
        <v>5.0695333333333332</v>
      </c>
      <c r="V9" s="46">
        <f>V11+V12+V13</f>
        <v>13.717039710990681</v>
      </c>
      <c r="W9" s="128" t="s">
        <v>13</v>
      </c>
      <c r="X9" s="44" t="s">
        <v>13</v>
      </c>
      <c r="Y9" s="45">
        <f>Y11</f>
        <v>0</v>
      </c>
      <c r="Z9" s="45">
        <f>Z11+Z12</f>
        <v>4.3540000000000001</v>
      </c>
      <c r="AA9" s="46">
        <f>AA11+AA12+AA13</f>
        <v>12.844849389852023</v>
      </c>
      <c r="AB9" s="128" t="s">
        <v>13</v>
      </c>
      <c r="AC9" s="44" t="s">
        <v>13</v>
      </c>
      <c r="AD9" s="45">
        <f>AD11</f>
        <v>0</v>
      </c>
      <c r="AE9" s="45">
        <f>AE11+AE12</f>
        <v>4.3540000000000001</v>
      </c>
      <c r="AF9" s="46">
        <f>AF11+AF12+AF13</f>
        <v>12.844849389852023</v>
      </c>
      <c r="AG9" s="128" t="s">
        <v>13</v>
      </c>
      <c r="AH9" s="44" t="s">
        <v>13</v>
      </c>
      <c r="AI9" s="45">
        <f>AI11</f>
        <v>0</v>
      </c>
      <c r="AJ9" s="45">
        <f>AJ11+AJ12</f>
        <v>4.3540000000000001</v>
      </c>
      <c r="AK9" s="46">
        <f>AK11+AK12+AK13</f>
        <v>12.844849389852023</v>
      </c>
    </row>
    <row r="10" spans="1:37" x14ac:dyDescent="0.3">
      <c r="A10" s="14"/>
      <c r="B10" s="15" t="s">
        <v>14</v>
      </c>
      <c r="C10" s="128" t="s">
        <v>13</v>
      </c>
      <c r="D10" s="129" t="s">
        <v>13</v>
      </c>
      <c r="E10" s="47" t="s">
        <v>13</v>
      </c>
      <c r="F10" s="47" t="s">
        <v>13</v>
      </c>
      <c r="G10" s="48" t="s">
        <v>13</v>
      </c>
      <c r="H10" s="128" t="s">
        <v>13</v>
      </c>
      <c r="I10" s="129" t="s">
        <v>13</v>
      </c>
      <c r="J10" s="47" t="s">
        <v>13</v>
      </c>
      <c r="K10" s="47" t="s">
        <v>13</v>
      </c>
      <c r="L10" s="48" t="s">
        <v>13</v>
      </c>
      <c r="M10" s="128" t="s">
        <v>13</v>
      </c>
      <c r="N10" s="129" t="s">
        <v>13</v>
      </c>
      <c r="O10" s="47" t="s">
        <v>13</v>
      </c>
      <c r="P10" s="47" t="s">
        <v>13</v>
      </c>
      <c r="Q10" s="48" t="s">
        <v>13</v>
      </c>
      <c r="R10" s="128" t="s">
        <v>13</v>
      </c>
      <c r="S10" s="129" t="s">
        <v>13</v>
      </c>
      <c r="T10" s="47" t="s">
        <v>13</v>
      </c>
      <c r="U10" s="47" t="s">
        <v>13</v>
      </c>
      <c r="V10" s="48" t="s">
        <v>13</v>
      </c>
      <c r="W10" s="128" t="s">
        <v>13</v>
      </c>
      <c r="X10" s="129" t="s">
        <v>13</v>
      </c>
      <c r="Y10" s="47" t="s">
        <v>13</v>
      </c>
      <c r="Z10" s="47" t="s">
        <v>13</v>
      </c>
      <c r="AA10" s="48" t="s">
        <v>13</v>
      </c>
      <c r="AB10" s="128" t="s">
        <v>13</v>
      </c>
      <c r="AC10" s="129" t="s">
        <v>13</v>
      </c>
      <c r="AD10" s="47" t="s">
        <v>13</v>
      </c>
      <c r="AE10" s="47" t="s">
        <v>13</v>
      </c>
      <c r="AF10" s="48" t="s">
        <v>13</v>
      </c>
      <c r="AG10" s="128" t="s">
        <v>13</v>
      </c>
      <c r="AH10" s="129" t="s">
        <v>13</v>
      </c>
      <c r="AI10" s="47" t="s">
        <v>13</v>
      </c>
      <c r="AJ10" s="47" t="s">
        <v>13</v>
      </c>
      <c r="AK10" s="48" t="s">
        <v>13</v>
      </c>
    </row>
    <row r="11" spans="1:37" x14ac:dyDescent="0.3">
      <c r="A11" s="14" t="s">
        <v>15</v>
      </c>
      <c r="B11" s="15" t="s">
        <v>5</v>
      </c>
      <c r="C11" s="128" t="s">
        <v>13</v>
      </c>
      <c r="D11" s="49" t="s">
        <v>13</v>
      </c>
      <c r="E11" s="56"/>
      <c r="F11" s="51">
        <f>D8-D18-D20-D21-G11-E11</f>
        <v>1.6881403530201331</v>
      </c>
      <c r="G11" s="52"/>
      <c r="H11" s="128" t="s">
        <v>13</v>
      </c>
      <c r="I11" s="49" t="s">
        <v>13</v>
      </c>
      <c r="J11" s="56"/>
      <c r="K11" s="51">
        <f>I8-I18-I20-I21-L11-J11</f>
        <v>2.5483885403253059</v>
      </c>
      <c r="L11" s="52"/>
      <c r="M11" s="128" t="s">
        <v>13</v>
      </c>
      <c r="N11" s="49" t="s">
        <v>13</v>
      </c>
      <c r="O11" s="56"/>
      <c r="P11" s="51">
        <f>N8-N18-N20-N21-Q11-O11</f>
        <v>3.6385000000000001</v>
      </c>
      <c r="Q11" s="52"/>
      <c r="R11" s="128" t="s">
        <v>13</v>
      </c>
      <c r="S11" s="49" t="s">
        <v>13</v>
      </c>
      <c r="T11" s="56"/>
      <c r="U11" s="51">
        <f>S8-S18-S20-S21-V11-T11</f>
        <v>5.0695333333333332</v>
      </c>
      <c r="V11" s="52"/>
      <c r="W11" s="128" t="s">
        <v>13</v>
      </c>
      <c r="X11" s="49" t="s">
        <v>13</v>
      </c>
      <c r="Y11" s="56"/>
      <c r="Z11" s="51">
        <f>X8-X18-X20-X21-AA11-Y11</f>
        <v>4.3540000000000001</v>
      </c>
      <c r="AA11" s="52"/>
      <c r="AB11" s="128" t="s">
        <v>13</v>
      </c>
      <c r="AC11" s="49" t="s">
        <v>13</v>
      </c>
      <c r="AD11" s="56"/>
      <c r="AE11" s="51">
        <f>AC8-AC18-AC20-AC21-AF11-AD11</f>
        <v>4.3540000000000001</v>
      </c>
      <c r="AF11" s="52"/>
      <c r="AG11" s="128" t="s">
        <v>13</v>
      </c>
      <c r="AH11" s="49" t="s">
        <v>13</v>
      </c>
      <c r="AI11" s="56"/>
      <c r="AJ11" s="51">
        <f>AH8-AH18-AH20-AH21-AK11-AI11</f>
        <v>4.3540000000000001</v>
      </c>
      <c r="AK11" s="52"/>
    </row>
    <row r="12" spans="1:37" x14ac:dyDescent="0.3">
      <c r="A12" s="14" t="s">
        <v>16</v>
      </c>
      <c r="B12" s="15" t="s">
        <v>6</v>
      </c>
      <c r="C12" s="128" t="s">
        <v>13</v>
      </c>
      <c r="D12" s="49" t="s">
        <v>13</v>
      </c>
      <c r="E12" s="49" t="s">
        <v>13</v>
      </c>
      <c r="F12" s="51">
        <f>E8-E18-E20-E21-G12</f>
        <v>0</v>
      </c>
      <c r="G12" s="52"/>
      <c r="H12" s="128" t="s">
        <v>13</v>
      </c>
      <c r="I12" s="49" t="s">
        <v>13</v>
      </c>
      <c r="J12" s="49" t="s">
        <v>13</v>
      </c>
      <c r="K12" s="51">
        <f>J8-J18-J20-J21-L12</f>
        <v>0</v>
      </c>
      <c r="L12" s="52"/>
      <c r="M12" s="128" t="s">
        <v>13</v>
      </c>
      <c r="N12" s="49" t="s">
        <v>13</v>
      </c>
      <c r="O12" s="49" t="s">
        <v>13</v>
      </c>
      <c r="P12" s="51">
        <f>O8-O18-O20-O21-Q12</f>
        <v>0</v>
      </c>
      <c r="Q12" s="52"/>
      <c r="R12" s="128" t="s">
        <v>13</v>
      </c>
      <c r="S12" s="49" t="s">
        <v>13</v>
      </c>
      <c r="T12" s="49" t="s">
        <v>13</v>
      </c>
      <c r="U12" s="51">
        <f>T8-T18-T20-T21-V12</f>
        <v>0</v>
      </c>
      <c r="V12" s="52"/>
      <c r="W12" s="128" t="s">
        <v>13</v>
      </c>
      <c r="X12" s="49" t="s">
        <v>13</v>
      </c>
      <c r="Y12" s="49" t="s">
        <v>13</v>
      </c>
      <c r="Z12" s="51">
        <f>Y8-Y18-Y20-Y21-AA12</f>
        <v>0</v>
      </c>
      <c r="AA12" s="52"/>
      <c r="AB12" s="128" t="s">
        <v>13</v>
      </c>
      <c r="AC12" s="49" t="s">
        <v>13</v>
      </c>
      <c r="AD12" s="49" t="s">
        <v>13</v>
      </c>
      <c r="AE12" s="51">
        <f>AD8-AD18-AD20-AD21-AF12</f>
        <v>0</v>
      </c>
      <c r="AF12" s="52"/>
      <c r="AG12" s="128" t="s">
        <v>13</v>
      </c>
      <c r="AH12" s="49" t="s">
        <v>13</v>
      </c>
      <c r="AI12" s="49" t="s">
        <v>13</v>
      </c>
      <c r="AJ12" s="51">
        <f>AI8-AI18-AI20-AI21-AK12</f>
        <v>0</v>
      </c>
      <c r="AK12" s="52"/>
    </row>
    <row r="13" spans="1:37" x14ac:dyDescent="0.3">
      <c r="A13" s="14" t="s">
        <v>17</v>
      </c>
      <c r="B13" s="15" t="s">
        <v>7</v>
      </c>
      <c r="C13" s="128" t="s">
        <v>13</v>
      </c>
      <c r="D13" s="49" t="s">
        <v>13</v>
      </c>
      <c r="E13" s="49" t="s">
        <v>13</v>
      </c>
      <c r="F13" s="49" t="s">
        <v>13</v>
      </c>
      <c r="G13" s="53">
        <f>F8-F18-F20-F21</f>
        <v>10.197786155449378</v>
      </c>
      <c r="H13" s="128" t="s">
        <v>13</v>
      </c>
      <c r="I13" s="49" t="s">
        <v>13</v>
      </c>
      <c r="J13" s="49" t="s">
        <v>13</v>
      </c>
      <c r="K13" s="49" t="s">
        <v>13</v>
      </c>
      <c r="L13" s="53">
        <f>K8-K18-K20-K21</f>
        <v>7.5149394503958993</v>
      </c>
      <c r="M13" s="128" t="s">
        <v>13</v>
      </c>
      <c r="N13" s="49" t="s">
        <v>13</v>
      </c>
      <c r="O13" s="49" t="s">
        <v>13</v>
      </c>
      <c r="P13" s="49" t="s">
        <v>13</v>
      </c>
      <c r="Q13" s="53">
        <f>P8-P18-P20-P21</f>
        <v>11.9726342222</v>
      </c>
      <c r="R13" s="128" t="s">
        <v>13</v>
      </c>
      <c r="S13" s="49" t="s">
        <v>13</v>
      </c>
      <c r="T13" s="49" t="s">
        <v>13</v>
      </c>
      <c r="U13" s="49" t="s">
        <v>13</v>
      </c>
      <c r="V13" s="53">
        <f>U8-U18-U20-U21</f>
        <v>13.717039710990681</v>
      </c>
      <c r="W13" s="128" t="s">
        <v>13</v>
      </c>
      <c r="X13" s="49" t="s">
        <v>13</v>
      </c>
      <c r="Y13" s="49" t="s">
        <v>13</v>
      </c>
      <c r="Z13" s="49" t="s">
        <v>13</v>
      </c>
      <c r="AA13" s="53">
        <f>Z8-Z18-Z20-Z21</f>
        <v>12.844849389852023</v>
      </c>
      <c r="AB13" s="128" t="s">
        <v>13</v>
      </c>
      <c r="AC13" s="49" t="s">
        <v>13</v>
      </c>
      <c r="AD13" s="49" t="s">
        <v>13</v>
      </c>
      <c r="AE13" s="49" t="s">
        <v>13</v>
      </c>
      <c r="AF13" s="53">
        <f>AE8-AE18-AE20-AE21</f>
        <v>12.844849389852023</v>
      </c>
      <c r="AG13" s="128" t="s">
        <v>13</v>
      </c>
      <c r="AH13" s="49" t="s">
        <v>13</v>
      </c>
      <c r="AI13" s="49" t="s">
        <v>13</v>
      </c>
      <c r="AJ13" s="49" t="s">
        <v>13</v>
      </c>
      <c r="AK13" s="53">
        <f>AJ8-AJ18-AJ20-AJ21</f>
        <v>12.844849389852023</v>
      </c>
    </row>
    <row r="14" spans="1:37" x14ac:dyDescent="0.3">
      <c r="A14" s="14" t="s">
        <v>18</v>
      </c>
      <c r="B14" s="16" t="s">
        <v>19</v>
      </c>
      <c r="C14" s="130">
        <f>SUM(D14:G14)</f>
        <v>0</v>
      </c>
      <c r="D14" s="56"/>
      <c r="E14" s="56"/>
      <c r="F14" s="56"/>
      <c r="G14" s="56"/>
      <c r="H14" s="130">
        <f>SUM(I14:L14)</f>
        <v>0</v>
      </c>
      <c r="I14" s="56"/>
      <c r="J14" s="56"/>
      <c r="K14" s="56"/>
      <c r="L14" s="56"/>
      <c r="M14" s="130">
        <f>SUM(N14:Q14)</f>
        <v>0</v>
      </c>
      <c r="N14" s="56"/>
      <c r="O14" s="56"/>
      <c r="P14" s="56"/>
      <c r="Q14" s="56"/>
      <c r="R14" s="130">
        <f>SUM(S14:V14)</f>
        <v>0</v>
      </c>
      <c r="S14" s="56"/>
      <c r="T14" s="56"/>
      <c r="U14" s="56"/>
      <c r="V14" s="56"/>
      <c r="W14" s="130">
        <f>SUM(X14:AA14)</f>
        <v>0</v>
      </c>
      <c r="X14" s="56"/>
      <c r="Y14" s="56"/>
      <c r="Z14" s="56"/>
      <c r="AA14" s="52"/>
      <c r="AB14" s="130">
        <f>SUM(AC14:AF14)</f>
        <v>0</v>
      </c>
      <c r="AC14" s="56"/>
      <c r="AD14" s="56"/>
      <c r="AE14" s="56"/>
      <c r="AF14" s="52"/>
      <c r="AG14" s="130">
        <f>SUM(AH14:AK14)</f>
        <v>0</v>
      </c>
      <c r="AH14" s="56"/>
      <c r="AI14" s="56"/>
      <c r="AJ14" s="56"/>
      <c r="AK14" s="52"/>
    </row>
    <row r="15" spans="1:37" x14ac:dyDescent="0.3">
      <c r="A15" s="14" t="s">
        <v>20</v>
      </c>
      <c r="B15" s="16" t="s">
        <v>21</v>
      </c>
      <c r="C15" s="130">
        <f>SUM(D15:G15)</f>
        <v>0</v>
      </c>
      <c r="D15" s="56"/>
      <c r="E15" s="56"/>
      <c r="F15" s="56"/>
      <c r="G15" s="56"/>
      <c r="H15" s="130">
        <f>SUM(I15:L15)</f>
        <v>0</v>
      </c>
      <c r="I15" s="56"/>
      <c r="J15" s="56"/>
      <c r="K15" s="56"/>
      <c r="L15" s="56"/>
      <c r="M15" s="130">
        <f>SUM(N15:Q15)</f>
        <v>0</v>
      </c>
      <c r="N15" s="56"/>
      <c r="O15" s="56"/>
      <c r="P15" s="56"/>
      <c r="Q15" s="56"/>
      <c r="R15" s="130">
        <f>SUM(S15:V15)</f>
        <v>0</v>
      </c>
      <c r="S15" s="56"/>
      <c r="T15" s="56"/>
      <c r="U15" s="56"/>
      <c r="V15" s="56"/>
      <c r="W15" s="130">
        <f>SUM(X15:AA15)</f>
        <v>0</v>
      </c>
      <c r="X15" s="56"/>
      <c r="Y15" s="56"/>
      <c r="Z15" s="56"/>
      <c r="AA15" s="52"/>
      <c r="AB15" s="130">
        <f>SUM(AC15:AF15)</f>
        <v>0</v>
      </c>
      <c r="AC15" s="56"/>
      <c r="AD15" s="56"/>
      <c r="AE15" s="56"/>
      <c r="AF15" s="52"/>
      <c r="AG15" s="130">
        <f>SUM(AH15:AK15)</f>
        <v>0</v>
      </c>
      <c r="AH15" s="56"/>
      <c r="AI15" s="56"/>
      <c r="AJ15" s="56"/>
      <c r="AK15" s="52"/>
    </row>
    <row r="16" spans="1:37" ht="27.6" x14ac:dyDescent="0.3">
      <c r="A16" s="14" t="s">
        <v>22</v>
      </c>
      <c r="B16" s="16" t="s">
        <v>70</v>
      </c>
      <c r="C16" s="130">
        <f>SUM(D16:G16)</f>
        <v>8.3850119788040356</v>
      </c>
      <c r="D16" s="56">
        <f>'Баланс энергия'!D16/5081.50876475002*1000</f>
        <v>1.6881403530201331</v>
      </c>
      <c r="E16" s="56"/>
      <c r="F16" s="56">
        <v>6.6968716257839027</v>
      </c>
      <c r="G16" s="56"/>
      <c r="H16" s="130">
        <f>SUM(I16:L16)</f>
        <v>6.946731645615861</v>
      </c>
      <c r="I16" s="56">
        <f>'Баланс энергия'!I16/4379.88*1000</f>
        <v>2.5483885403253059</v>
      </c>
      <c r="J16" s="56"/>
      <c r="K16" s="56">
        <f>'Баланс энергия'!K16/4379.88*1000</f>
        <v>4.3983431052905555</v>
      </c>
      <c r="L16" s="56"/>
      <c r="M16" s="130">
        <f>SUM(N16:Q16)</f>
        <v>12.7486</v>
      </c>
      <c r="N16" s="56">
        <v>3.6385000000000001</v>
      </c>
      <c r="O16" s="56"/>
      <c r="P16" s="56">
        <v>9.1100999999999992</v>
      </c>
      <c r="Q16" s="56"/>
      <c r="R16" s="130">
        <f>SUM(S16:V16)</f>
        <v>14.895233333333334</v>
      </c>
      <c r="S16" s="56">
        <v>5.0695333333333332</v>
      </c>
      <c r="T16" s="56"/>
      <c r="U16" s="56">
        <v>9.8256999999999994</v>
      </c>
      <c r="V16" s="56"/>
      <c r="W16" s="130">
        <f>SUM(X16:AA16)</f>
        <v>13.821899999999999</v>
      </c>
      <c r="X16" s="56">
        <v>4.3540000000000001</v>
      </c>
      <c r="Y16" s="56"/>
      <c r="Z16" s="56">
        <v>9.4679000000000002</v>
      </c>
      <c r="AA16" s="52"/>
      <c r="AB16" s="130">
        <f>SUM(AC16:AF16)</f>
        <v>13.821899999999999</v>
      </c>
      <c r="AC16" s="56">
        <f>X16</f>
        <v>4.3540000000000001</v>
      </c>
      <c r="AD16" s="56"/>
      <c r="AE16" s="56">
        <f>Z16</f>
        <v>9.4679000000000002</v>
      </c>
      <c r="AF16" s="52"/>
      <c r="AG16" s="130">
        <f>SUM(AH16:AK16)</f>
        <v>13.821899999999999</v>
      </c>
      <c r="AH16" s="56">
        <f>AC16</f>
        <v>4.3540000000000001</v>
      </c>
      <c r="AI16" s="56"/>
      <c r="AJ16" s="56">
        <f>AE16</f>
        <v>9.4679000000000002</v>
      </c>
      <c r="AK16" s="52"/>
    </row>
    <row r="17" spans="1:37" x14ac:dyDescent="0.3">
      <c r="A17" s="14" t="s">
        <v>23</v>
      </c>
      <c r="B17" s="16" t="s">
        <v>24</v>
      </c>
      <c r="C17" s="130">
        <f>SUM(D17:G17)</f>
        <v>8.203055810738249</v>
      </c>
      <c r="D17" s="56"/>
      <c r="E17" s="56"/>
      <c r="F17" s="56">
        <f>F37</f>
        <v>8.203055810738249</v>
      </c>
      <c r="G17" s="56"/>
      <c r="H17" s="130">
        <f>SUM(I17:L17)</f>
        <v>8.6476152314675279</v>
      </c>
      <c r="I17" s="56"/>
      <c r="J17" s="56"/>
      <c r="K17" s="56">
        <f>K37</f>
        <v>8.6476152314675279</v>
      </c>
      <c r="L17" s="56"/>
      <c r="M17" s="130">
        <f>SUM(N17:Q17)</f>
        <v>11.380099999999999</v>
      </c>
      <c r="N17" s="56"/>
      <c r="O17" s="56"/>
      <c r="P17" s="56">
        <f>P37</f>
        <v>11.380099999999999</v>
      </c>
      <c r="Q17" s="56"/>
      <c r="R17" s="130">
        <f>SUM(S17:V17)</f>
        <v>12.7517</v>
      </c>
      <c r="S17" s="56"/>
      <c r="T17" s="56"/>
      <c r="U17" s="56">
        <f>U37</f>
        <v>12.7517</v>
      </c>
      <c r="V17" s="56"/>
      <c r="W17" s="130">
        <f>SUM(X17:AA17)</f>
        <v>12.065933333333332</v>
      </c>
      <c r="X17" s="56"/>
      <c r="Y17" s="56"/>
      <c r="Z17" s="56">
        <f>Z37</f>
        <v>12.065933333333332</v>
      </c>
      <c r="AA17" s="52"/>
      <c r="AB17" s="130">
        <f>SUM(AC17:AF17)</f>
        <v>12.065933333333332</v>
      </c>
      <c r="AC17" s="56"/>
      <c r="AD17" s="56"/>
      <c r="AE17" s="56">
        <f>Z17</f>
        <v>12.065933333333332</v>
      </c>
      <c r="AF17" s="52"/>
      <c r="AG17" s="130">
        <f>SUM(AH17:AK17)</f>
        <v>12.065933333333332</v>
      </c>
      <c r="AH17" s="56"/>
      <c r="AI17" s="56"/>
      <c r="AJ17" s="56">
        <f>AE17</f>
        <v>12.065933333333332</v>
      </c>
      <c r="AK17" s="52"/>
    </row>
    <row r="18" spans="1:37" x14ac:dyDescent="0.3">
      <c r="A18" s="14" t="s">
        <v>25</v>
      </c>
      <c r="B18" s="15" t="s">
        <v>26</v>
      </c>
      <c r="C18" s="54">
        <f>SUM(D18:G18)</f>
        <v>1.9270784977159106</v>
      </c>
      <c r="D18" s="51">
        <f>D8*D19/100</f>
        <v>0</v>
      </c>
      <c r="E18" s="51">
        <f>E8*E19/100</f>
        <v>0</v>
      </c>
      <c r="F18" s="51">
        <f>F8*F19/100</f>
        <v>0.93617316295197173</v>
      </c>
      <c r="G18" s="53">
        <f>G8*G19/100</f>
        <v>0.99090533476393872</v>
      </c>
      <c r="H18" s="54">
        <f>SUM(I18:L18)</f>
        <v>0.5786112861539584</v>
      </c>
      <c r="I18" s="51">
        <f>I8*I19/100</f>
        <v>0</v>
      </c>
      <c r="J18" s="51">
        <f>J8*J19/100</f>
        <v>0</v>
      </c>
      <c r="K18" s="51">
        <f>K8*K19/100</f>
        <v>0.41311771098751554</v>
      </c>
      <c r="L18" s="53">
        <f>L8*L19/100</f>
        <v>0.16549357516644286</v>
      </c>
      <c r="M18" s="54">
        <f>SUM(N18:Q18)</f>
        <v>0.89528858800752475</v>
      </c>
      <c r="N18" s="51">
        <f>N8*N19/100</f>
        <v>0</v>
      </c>
      <c r="O18" s="51">
        <f>O8*O19/100</f>
        <v>0</v>
      </c>
      <c r="P18" s="51">
        <f t="shared" ref="P18:Q18" si="0">P8*P19/100</f>
        <v>0.63926577779999993</v>
      </c>
      <c r="Q18" s="51">
        <f t="shared" si="0"/>
        <v>0.25602281020752476</v>
      </c>
      <c r="R18" s="54">
        <f>SUM(S18:V18)</f>
        <v>1.0258441800322911</v>
      </c>
      <c r="S18" s="51">
        <f>S8*S19/100</f>
        <v>0</v>
      </c>
      <c r="T18" s="51">
        <f>T8*T19/100</f>
        <v>0</v>
      </c>
      <c r="U18" s="51">
        <f t="shared" ref="U18:V18" si="1">U8*U19/100</f>
        <v>0.73247785173333324</v>
      </c>
      <c r="V18" s="51">
        <f t="shared" si="1"/>
        <v>0.2933663282989577</v>
      </c>
      <c r="W18" s="54">
        <f>SUM(X18:AA18)</f>
        <v>0.96056578296001383</v>
      </c>
      <c r="X18" s="51">
        <f>X8*X19/100</f>
        <v>0</v>
      </c>
      <c r="Y18" s="51">
        <f>Y8*Y19/100</f>
        <v>0</v>
      </c>
      <c r="Z18" s="51">
        <f t="shared" ref="Z18" si="2">Z8*Z19/100</f>
        <v>0.68587225633333337</v>
      </c>
      <c r="AA18" s="51">
        <f t="shared" ref="AA18" si="3">AA8*AA19/100</f>
        <v>0.27469352662668045</v>
      </c>
      <c r="AB18" s="54">
        <f>SUM(AC18:AF18)</f>
        <v>0.96056578296001383</v>
      </c>
      <c r="AC18" s="51">
        <f>AC8*AC19/100</f>
        <v>0</v>
      </c>
      <c r="AD18" s="51">
        <f>AD8*AD19/100</f>
        <v>0</v>
      </c>
      <c r="AE18" s="51">
        <f t="shared" ref="AE18:AF18" si="4">AE8*AE19/100</f>
        <v>0.68587225633333337</v>
      </c>
      <c r="AF18" s="51">
        <f t="shared" si="4"/>
        <v>0.27469352662668045</v>
      </c>
      <c r="AG18" s="54">
        <f>SUM(AH18:AK18)</f>
        <v>0.96056578296001383</v>
      </c>
      <c r="AH18" s="51">
        <f>AH8*AH19/100</f>
        <v>0</v>
      </c>
      <c r="AI18" s="51">
        <f>AI8*AI19/100</f>
        <v>0</v>
      </c>
      <c r="AJ18" s="51">
        <f t="shared" ref="AJ18:AK18" si="5">AJ8*AJ19/100</f>
        <v>0.68587225633333337</v>
      </c>
      <c r="AK18" s="51">
        <f t="shared" si="5"/>
        <v>0.27469352662668045</v>
      </c>
    </row>
    <row r="19" spans="1:37" x14ac:dyDescent="0.3">
      <c r="A19" s="14" t="s">
        <v>27</v>
      </c>
      <c r="B19" s="15" t="s">
        <v>28</v>
      </c>
      <c r="C19" s="54">
        <f>IF(C8=0,0,C18/C8*100)</f>
        <v>11.617257188512395</v>
      </c>
      <c r="D19" s="45">
        <f>'Баланс энергия'!D19</f>
        <v>0</v>
      </c>
      <c r="E19" s="45">
        <f>'Баланс энергия'!E19</f>
        <v>0</v>
      </c>
      <c r="F19" s="45">
        <f>'Баланс энергия'!F19</f>
        <v>5.6436540700790294</v>
      </c>
      <c r="G19" s="45">
        <f>'Баланс энергия'!G19</f>
        <v>9.7168671676296121</v>
      </c>
      <c r="H19" s="54">
        <f>IF(H8=0,0,H18/H8*100)</f>
        <v>3.7103912764968334</v>
      </c>
      <c r="I19" s="45">
        <f>'Баланс энергия'!I19</f>
        <v>0</v>
      </c>
      <c r="J19" s="45">
        <f>'Баланс энергия'!J19</f>
        <v>0</v>
      </c>
      <c r="K19" s="45">
        <f>'Баланс энергия'!K19</f>
        <v>2.6491504533262056</v>
      </c>
      <c r="L19" s="45">
        <f>'Баланс энергия'!L19</f>
        <v>2.2021943923676508</v>
      </c>
      <c r="M19" s="54">
        <f>IF(M8=0,0,M18/M8*100)</f>
        <v>3.7104717121416599</v>
      </c>
      <c r="N19" s="45">
        <f>'Баланс энергия'!N19</f>
        <v>0</v>
      </c>
      <c r="O19" s="45">
        <f>'Баланс энергия'!O19</f>
        <v>0</v>
      </c>
      <c r="P19" s="45">
        <f>'Баланс энергия'!P19</f>
        <v>2.6494</v>
      </c>
      <c r="Q19" s="45">
        <f>'Баланс энергия'!Q19</f>
        <v>2.1383999999999999</v>
      </c>
      <c r="R19" s="54">
        <f>IF(R8=0,0,R18/R8*100)</f>
        <v>3.7105170677119985</v>
      </c>
      <c r="S19" s="45">
        <f>'Баланс энергия'!S19</f>
        <v>0</v>
      </c>
      <c r="T19" s="45">
        <f>'Баланс энергия'!T19</f>
        <v>0</v>
      </c>
      <c r="U19" s="45">
        <f>'Баланс энергия'!U19</f>
        <v>2.6494</v>
      </c>
      <c r="V19" s="45">
        <f>'Баланс энергия'!V19</f>
        <v>2.1387</v>
      </c>
      <c r="W19" s="54">
        <f>IF(W8=0,0,W18/W8*100)</f>
        <v>3.7104912203030271</v>
      </c>
      <c r="X19" s="45">
        <f>'Баланс энергия'!X19</f>
        <v>0</v>
      </c>
      <c r="Y19" s="45">
        <f>'Баланс энергия'!Y19</f>
        <v>0</v>
      </c>
      <c r="Z19" s="45">
        <f>'Баланс энергия'!Z19</f>
        <v>2.6494</v>
      </c>
      <c r="AA19" s="219">
        <f>'Баланс энергия'!AA19</f>
        <v>2.13855</v>
      </c>
      <c r="AB19" s="54">
        <f>IF(AB8=0,0,AB18/AB8*100)</f>
        <v>3.7104912203030271</v>
      </c>
      <c r="AC19" s="45">
        <f>'Баланс энергия'!AC19</f>
        <v>0</v>
      </c>
      <c r="AD19" s="45">
        <f>'Баланс энергия'!AD19</f>
        <v>0</v>
      </c>
      <c r="AE19" s="45">
        <f>'Баланс энергия'!AE19</f>
        <v>2.6494</v>
      </c>
      <c r="AF19" s="45">
        <f>'Баланс энергия'!AF19</f>
        <v>2.13855</v>
      </c>
      <c r="AG19" s="54">
        <f>IF(AG8=0,0,AG18/AG8*100)</f>
        <v>3.7104912203030271</v>
      </c>
      <c r="AH19" s="45">
        <f>'Баланс энергия'!AH19</f>
        <v>0</v>
      </c>
      <c r="AI19" s="45">
        <f>'Баланс энергия'!AI19</f>
        <v>0</v>
      </c>
      <c r="AJ19" s="45">
        <f>'Баланс энергия'!AJ19</f>
        <v>2.6494</v>
      </c>
      <c r="AK19" s="45">
        <f>'Баланс энергия'!AK19</f>
        <v>2.13855</v>
      </c>
    </row>
    <row r="20" spans="1:37" ht="30" customHeight="1" x14ac:dyDescent="0.3">
      <c r="A20" s="14" t="s">
        <v>29</v>
      </c>
      <c r="B20" s="15" t="s">
        <v>47</v>
      </c>
      <c r="C20" s="54">
        <f>SUM(D20:G20)</f>
        <v>0</v>
      </c>
      <c r="D20" s="57"/>
      <c r="E20" s="57"/>
      <c r="F20" s="57"/>
      <c r="G20" s="58"/>
      <c r="H20" s="54">
        <f>SUM(I20:L20)</f>
        <v>0</v>
      </c>
      <c r="I20" s="57"/>
      <c r="J20" s="57"/>
      <c r="K20" s="57"/>
      <c r="L20" s="58"/>
      <c r="M20" s="54">
        <f>SUM(N20:Q20)</f>
        <v>0</v>
      </c>
      <c r="N20" s="57"/>
      <c r="O20" s="57"/>
      <c r="P20" s="57"/>
      <c r="Q20" s="58"/>
      <c r="R20" s="54">
        <f>SUM(S20:V20)</f>
        <v>0</v>
      </c>
      <c r="S20" s="57"/>
      <c r="T20" s="57"/>
      <c r="U20" s="57"/>
      <c r="V20" s="58"/>
      <c r="W20" s="54">
        <f>SUM(X20:AA20)</f>
        <v>0</v>
      </c>
      <c r="X20" s="57"/>
      <c r="Y20" s="57"/>
      <c r="Z20" s="57"/>
      <c r="AA20" s="58"/>
      <c r="AB20" s="54">
        <f>SUM(AC20:AF20)</f>
        <v>0</v>
      </c>
      <c r="AC20" s="57"/>
      <c r="AD20" s="57"/>
      <c r="AE20" s="57"/>
      <c r="AF20" s="58"/>
      <c r="AG20" s="54">
        <f>SUM(AH20:AK20)</f>
        <v>0</v>
      </c>
      <c r="AH20" s="57"/>
      <c r="AI20" s="57"/>
      <c r="AJ20" s="57"/>
      <c r="AK20" s="58"/>
    </row>
    <row r="21" spans="1:37" ht="27.6" x14ac:dyDescent="0.3">
      <c r="A21" s="14" t="s">
        <v>30</v>
      </c>
      <c r="B21" s="15" t="s">
        <v>46</v>
      </c>
      <c r="C21" s="54">
        <f>SUM(D21:G21)</f>
        <v>14.660989291826375</v>
      </c>
      <c r="D21" s="45">
        <f>D22+D23+D24</f>
        <v>0</v>
      </c>
      <c r="E21" s="45">
        <f>E22+E23+E24</f>
        <v>0</v>
      </c>
      <c r="F21" s="45">
        <f>F22+F23+F24</f>
        <v>5.4541084711409358</v>
      </c>
      <c r="G21" s="46">
        <f>G8-G18-G20</f>
        <v>9.2068808206854396</v>
      </c>
      <c r="H21" s="54">
        <f>SUM(I21:L21)</f>
        <v>15.015735590929431</v>
      </c>
      <c r="I21" s="45">
        <f>I22+I23+I24</f>
        <v>0</v>
      </c>
      <c r="J21" s="45">
        <f>J22+J23+J24</f>
        <v>0</v>
      </c>
      <c r="K21" s="45">
        <f>K22+K23+K24</f>
        <v>7.6662897156999739</v>
      </c>
      <c r="L21" s="46">
        <f>L8-L18-L20</f>
        <v>7.3494458752294562</v>
      </c>
      <c r="M21" s="54">
        <f>SUM(N21:Q21)</f>
        <v>23.233411411992478</v>
      </c>
      <c r="N21" s="45">
        <f>N22+N23+N24</f>
        <v>0</v>
      </c>
      <c r="O21" s="45">
        <f>O22+O23+O24</f>
        <v>0</v>
      </c>
      <c r="P21" s="45">
        <f>P22+P23+P24</f>
        <v>11.5168</v>
      </c>
      <c r="Q21" s="46">
        <f>Q8-Q18-Q20</f>
        <v>11.716611411992476</v>
      </c>
      <c r="R21" s="54">
        <f>SUM(S21:V21)</f>
        <v>26.621089153301043</v>
      </c>
      <c r="S21" s="45">
        <f>S22+S23+S24</f>
        <v>0</v>
      </c>
      <c r="T21" s="45">
        <f>T22+T23+T24</f>
        <v>0</v>
      </c>
      <c r="U21" s="45">
        <f>U22+U23+U24</f>
        <v>13.19741577060932</v>
      </c>
      <c r="V21" s="46">
        <f>V8-V18-V20</f>
        <v>13.423673382691723</v>
      </c>
      <c r="W21" s="54">
        <f>SUM(X21:AA21)</f>
        <v>24.927267550373319</v>
      </c>
      <c r="X21" s="45">
        <f>X22+X23+X24</f>
        <v>0</v>
      </c>
      <c r="Y21" s="45">
        <f>Y22+Y23+Y24</f>
        <v>0</v>
      </c>
      <c r="Z21" s="45">
        <f>Z22+Z23+Z24</f>
        <v>12.357111687147977</v>
      </c>
      <c r="AA21" s="46">
        <f>AA8-AA18-AA20</f>
        <v>12.570155863225342</v>
      </c>
      <c r="AB21" s="54">
        <f>SUM(AC21:AF21)</f>
        <v>24.927267550373319</v>
      </c>
      <c r="AC21" s="45">
        <f>AC22+AC23+AC24</f>
        <v>0</v>
      </c>
      <c r="AD21" s="45">
        <f>AD22+AD23+AD24</f>
        <v>0</v>
      </c>
      <c r="AE21" s="45">
        <f>AE22+AE23+AE24</f>
        <v>12.357111687147977</v>
      </c>
      <c r="AF21" s="46">
        <f>AF8-AF18-AF20</f>
        <v>12.570155863225342</v>
      </c>
      <c r="AG21" s="54">
        <f>SUM(AH21:AK21)</f>
        <v>24.927267550373319</v>
      </c>
      <c r="AH21" s="45">
        <f>AH22+AH23+AH24</f>
        <v>0</v>
      </c>
      <c r="AI21" s="45">
        <f>AI22+AI23+AI24</f>
        <v>0</v>
      </c>
      <c r="AJ21" s="45">
        <f>AJ22+AJ23+AJ24</f>
        <v>12.357111687147977</v>
      </c>
      <c r="AK21" s="46">
        <f>AK8-AK18-AK20</f>
        <v>12.570155863225342</v>
      </c>
    </row>
    <row r="22" spans="1:37" ht="36" customHeight="1" x14ac:dyDescent="0.3">
      <c r="A22" s="14" t="s">
        <v>31</v>
      </c>
      <c r="B22" s="16" t="s">
        <v>32</v>
      </c>
      <c r="C22" s="54">
        <f>SUM(D22:G22)</f>
        <v>14.660999999999989</v>
      </c>
      <c r="D22" s="57"/>
      <c r="E22" s="57"/>
      <c r="F22" s="56">
        <f>'Баланс энергия'!F22/5081.50876475002*1000</f>
        <v>5.4541084711409358</v>
      </c>
      <c r="G22" s="56">
        <f>'Баланс энергия'!G22/5081.50876475002*1000</f>
        <v>9.2068915288590532</v>
      </c>
      <c r="H22" s="54">
        <f>SUM(I22:L22)</f>
        <v>15.015735590929433</v>
      </c>
      <c r="I22" s="57"/>
      <c r="J22" s="57"/>
      <c r="K22" s="56">
        <f>'Баланс энергия'!K22/4379.88*1000</f>
        <v>7.6662897156999739</v>
      </c>
      <c r="L22" s="56">
        <f>'Баланс энергия'!L22/4379.88*1000</f>
        <v>7.3494458752294589</v>
      </c>
      <c r="M22" s="54">
        <f>SUM(N22:Q22)</f>
        <v>22.851599999999998</v>
      </c>
      <c r="N22" s="57"/>
      <c r="O22" s="57"/>
      <c r="P22" s="56">
        <v>11.135</v>
      </c>
      <c r="Q22" s="56">
        <v>11.7166</v>
      </c>
      <c r="R22" s="54">
        <f>SUM(S22:V22)</f>
        <v>26.2437</v>
      </c>
      <c r="S22" s="57"/>
      <c r="T22" s="57"/>
      <c r="U22" s="56">
        <v>12.82</v>
      </c>
      <c r="V22" s="56">
        <v>13.4237</v>
      </c>
      <c r="W22" s="54">
        <f>SUM(X22:AA22)</f>
        <v>24.547699999999999</v>
      </c>
      <c r="X22" s="57"/>
      <c r="Y22" s="57"/>
      <c r="Z22" s="56">
        <f>(P22+U22)/2</f>
        <v>11.977499999999999</v>
      </c>
      <c r="AA22" s="56">
        <v>12.5702</v>
      </c>
      <c r="AB22" s="54">
        <f>SUM(AC22:AF22)</f>
        <v>24.547699999999999</v>
      </c>
      <c r="AC22" s="57"/>
      <c r="AD22" s="57"/>
      <c r="AE22" s="56">
        <f>Z22</f>
        <v>11.977499999999999</v>
      </c>
      <c r="AF22" s="56">
        <f>AA22</f>
        <v>12.5702</v>
      </c>
      <c r="AG22" s="54">
        <f>SUM(AH22:AK22)</f>
        <v>24.547699999999999</v>
      </c>
      <c r="AH22" s="57"/>
      <c r="AI22" s="57"/>
      <c r="AJ22" s="56">
        <f>AE22</f>
        <v>11.977499999999999</v>
      </c>
      <c r="AK22" s="56">
        <f>AF22</f>
        <v>12.5702</v>
      </c>
    </row>
    <row r="23" spans="1:37" ht="27.6" x14ac:dyDescent="0.3">
      <c r="A23" s="14" t="s">
        <v>33</v>
      </c>
      <c r="B23" s="15" t="s">
        <v>71</v>
      </c>
      <c r="C23" s="54">
        <f>SUM(D23:G23)</f>
        <v>0</v>
      </c>
      <c r="D23" s="50"/>
      <c r="E23" s="57"/>
      <c r="F23" s="56"/>
      <c r="G23" s="56"/>
      <c r="H23" s="54">
        <f>SUM(I23:L23)</f>
        <v>0</v>
      </c>
      <c r="I23" s="50"/>
      <c r="J23" s="57"/>
      <c r="K23" s="56"/>
      <c r="L23" s="56"/>
      <c r="M23" s="54">
        <f>SUM(N23:Q23)</f>
        <v>0</v>
      </c>
      <c r="N23" s="50"/>
      <c r="O23" s="57"/>
      <c r="P23" s="56"/>
      <c r="Q23" s="56"/>
      <c r="R23" s="54">
        <f>SUM(S23:V23)</f>
        <v>0</v>
      </c>
      <c r="S23" s="50"/>
      <c r="T23" s="57"/>
      <c r="U23" s="57"/>
      <c r="V23" s="61"/>
      <c r="W23" s="54">
        <f>SUM(X23:AA23)</f>
        <v>0</v>
      </c>
      <c r="X23" s="50"/>
      <c r="Y23" s="57"/>
      <c r="Z23" s="57"/>
      <c r="AA23" s="61"/>
      <c r="AB23" s="54">
        <f>SUM(AC23:AF23)</f>
        <v>0</v>
      </c>
      <c r="AC23" s="50"/>
      <c r="AD23" s="57"/>
      <c r="AE23" s="57"/>
      <c r="AF23" s="61"/>
      <c r="AG23" s="54">
        <f>SUM(AH23:AK23)</f>
        <v>0</v>
      </c>
      <c r="AH23" s="50"/>
      <c r="AI23" s="57"/>
      <c r="AJ23" s="57"/>
      <c r="AK23" s="61"/>
    </row>
    <row r="24" spans="1:37" ht="20.25" customHeight="1" thickBot="1" x14ac:dyDescent="0.35">
      <c r="A24" s="17" t="s">
        <v>34</v>
      </c>
      <c r="B24" s="18" t="s">
        <v>35</v>
      </c>
      <c r="C24" s="65">
        <f>SUM(D24:G24)</f>
        <v>0</v>
      </c>
      <c r="D24" s="62"/>
      <c r="E24" s="57"/>
      <c r="F24" s="57"/>
      <c r="G24" s="66"/>
      <c r="H24" s="65">
        <f>SUM(I24:L24)</f>
        <v>0</v>
      </c>
      <c r="I24" s="62"/>
      <c r="J24" s="57"/>
      <c r="K24" s="57"/>
      <c r="L24" s="66"/>
      <c r="M24" s="65">
        <f>SUM(N24:Q24)</f>
        <v>0.38179999999999997</v>
      </c>
      <c r="N24" s="62"/>
      <c r="O24" s="57"/>
      <c r="P24" s="57">
        <v>0.38179999999999997</v>
      </c>
      <c r="Q24" s="66"/>
      <c r="R24" s="65">
        <f>SUM(S24:V24)</f>
        <v>0.37741577060931891</v>
      </c>
      <c r="S24" s="62"/>
      <c r="T24" s="57"/>
      <c r="U24" s="57">
        <f>U41</f>
        <v>0.37741577060931891</v>
      </c>
      <c r="V24" s="66"/>
      <c r="W24" s="65">
        <f>SUM(X24:AA24)</f>
        <v>0.37961168714797744</v>
      </c>
      <c r="X24" s="62"/>
      <c r="Y24" s="57"/>
      <c r="Z24" s="57">
        <f>Z41</f>
        <v>0.37961168714797744</v>
      </c>
      <c r="AA24" s="66"/>
      <c r="AB24" s="65">
        <f>SUM(AC24:AF24)</f>
        <v>0.37961168714797744</v>
      </c>
      <c r="AC24" s="62"/>
      <c r="AD24" s="57"/>
      <c r="AE24" s="56">
        <f>Z24</f>
        <v>0.37961168714797744</v>
      </c>
      <c r="AF24" s="66"/>
      <c r="AG24" s="65">
        <f>SUM(AH24:AK24)</f>
        <v>0.37961168714797744</v>
      </c>
      <c r="AH24" s="62"/>
      <c r="AI24" s="57"/>
      <c r="AJ24" s="56">
        <f>AE24</f>
        <v>0.37961168714797744</v>
      </c>
      <c r="AK24" s="66"/>
    </row>
    <row r="25" spans="1:37" ht="15" thickBot="1" x14ac:dyDescent="0.35">
      <c r="A25" s="19"/>
      <c r="B25" s="20" t="s">
        <v>36</v>
      </c>
      <c r="C25" s="131"/>
      <c r="D25" s="132">
        <f>D8-D18-D20-D22-D23-D24-E11-F11-G11</f>
        <v>0</v>
      </c>
      <c r="E25" s="132">
        <f>E8-E18-E20-E22-E23-E24-F12-G12</f>
        <v>0</v>
      </c>
      <c r="F25" s="132">
        <f>F8-F18-F20-F22-F23-F24-G13</f>
        <v>0</v>
      </c>
      <c r="G25" s="133">
        <f>G8-G18-G20-G22-G23-G24</f>
        <v>-1.0708173613593885E-5</v>
      </c>
      <c r="H25" s="131"/>
      <c r="I25" s="132">
        <f>I8-I18-I20-I22-I23-I24-J11-K11-L11</f>
        <v>0</v>
      </c>
      <c r="J25" s="132">
        <f>J8-J18-J20-J22-J23-J24-K12-L12</f>
        <v>0</v>
      </c>
      <c r="K25" s="132">
        <f>K8-K18-K20-K22-K23-K24-L13</f>
        <v>0</v>
      </c>
      <c r="L25" s="133">
        <f>L8-L18-L20-L22-L23-L24</f>
        <v>-2.6645352591003757E-15</v>
      </c>
      <c r="M25" s="131"/>
      <c r="N25" s="132">
        <f>N8-N18-N20-N22-N23-N24-O11-P11-Q11</f>
        <v>0</v>
      </c>
      <c r="O25" s="132">
        <f>O8-O18-O20-O22-O23-O24-P12-Q12</f>
        <v>0</v>
      </c>
      <c r="P25" s="132">
        <f>P8-P18-P20-P22-P23-P24-Q13</f>
        <v>0</v>
      </c>
      <c r="Q25" s="133">
        <f>Q8-Q18-Q20-Q22-Q23-Q24</f>
        <v>1.141199247634006E-5</v>
      </c>
      <c r="R25" s="131"/>
      <c r="S25" s="132">
        <f>S8-S18-S20-S22-S23-S24-T11-U11-V11</f>
        <v>0</v>
      </c>
      <c r="T25" s="132">
        <f>T8-T18-T20-T22-T23-T24-U12-V12</f>
        <v>0</v>
      </c>
      <c r="U25" s="132">
        <f>U8-U18-U20-U22-U23-U24-V13</f>
        <v>0</v>
      </c>
      <c r="V25" s="133">
        <f>V8-V18-V20-V22-V23-V24</f>
        <v>-2.6617308277465668E-5</v>
      </c>
      <c r="W25" s="131"/>
      <c r="X25" s="132">
        <f>X8-X18-X20-X22-X23-X24-Y11-Z11-AA11</f>
        <v>0</v>
      </c>
      <c r="Y25" s="132">
        <f>Y8-Y18-Y20-Y22-Y23-Y24-Z12-AA12</f>
        <v>0</v>
      </c>
      <c r="Z25" s="132">
        <f>Z8-Z18-Z20-Z22-Z23-Z24-AA13</f>
        <v>0</v>
      </c>
      <c r="AA25" s="133">
        <f>AA8-AA18-AA20-AA22-AA23-AA24</f>
        <v>-4.4136774658198874E-5</v>
      </c>
      <c r="AB25" s="131"/>
      <c r="AC25" s="132">
        <f>AC8-AC18-AC20-AC22-AC23-AC24-AD11-AE11-AF11</f>
        <v>0</v>
      </c>
      <c r="AD25" s="132">
        <f>AD8-AD18-AD20-AD22-AD23-AD24-AE12-AF12</f>
        <v>0</v>
      </c>
      <c r="AE25" s="132">
        <f>AE8-AE18-AE20-AE22-AE23-AE24-AF13</f>
        <v>0</v>
      </c>
      <c r="AF25" s="133">
        <f>AF8-AF18-AF20-AF22-AF23-AF24</f>
        <v>-4.4136774658198874E-5</v>
      </c>
      <c r="AG25" s="131"/>
      <c r="AH25" s="132">
        <f>AH8-AH18-AH20-AH22-AH23-AH24-AI11-AJ11-AK11</f>
        <v>0</v>
      </c>
      <c r="AI25" s="132">
        <f>AI8-AI18-AI20-AI22-AI23-AI24-AJ12-AK12</f>
        <v>0</v>
      </c>
      <c r="AJ25" s="132">
        <f>AJ8-AJ18-AJ20-AJ22-AJ23-AJ24-AK13</f>
        <v>0</v>
      </c>
      <c r="AK25" s="133">
        <f>AK8-AK18-AK20-AK22-AK23-AK24</f>
        <v>-4.4136774658198874E-5</v>
      </c>
    </row>
    <row r="26" spans="1:37" ht="16.5" customHeight="1" x14ac:dyDescent="0.3">
      <c r="A26" s="7"/>
      <c r="B26" s="21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43"/>
      <c r="O26" s="143"/>
      <c r="P26" s="143"/>
      <c r="Q26" s="143"/>
      <c r="R26" s="143"/>
      <c r="S26" s="143"/>
      <c r="T26" s="120"/>
      <c r="U26" s="145"/>
      <c r="V26" s="143"/>
      <c r="W26" s="145"/>
      <c r="X26" s="120"/>
      <c r="Y26" s="120"/>
      <c r="Z26" s="143"/>
      <c r="AA26" s="143"/>
    </row>
    <row r="27" spans="1:37" ht="15.75" customHeight="1" x14ac:dyDescent="0.3">
      <c r="A27" s="7"/>
      <c r="B27" s="21"/>
      <c r="C27" s="145"/>
      <c r="D27" s="120"/>
      <c r="E27" s="145"/>
      <c r="F27" s="120"/>
      <c r="G27" s="145"/>
      <c r="H27" s="120"/>
      <c r="I27" s="145"/>
      <c r="J27" s="120"/>
      <c r="K27" s="120"/>
      <c r="L27" s="120"/>
      <c r="M27" s="120"/>
      <c r="N27" s="217"/>
      <c r="O27" s="143"/>
      <c r="P27" s="223"/>
      <c r="Q27" s="224"/>
      <c r="R27" s="145"/>
      <c r="S27" s="120"/>
      <c r="T27" s="145"/>
      <c r="U27" s="223"/>
      <c r="V27" s="145"/>
      <c r="W27" s="145"/>
      <c r="X27" s="145"/>
      <c r="Y27" s="145"/>
      <c r="Z27" s="223"/>
      <c r="AA27" s="221"/>
      <c r="AB27" s="143"/>
      <c r="AC27" s="215"/>
      <c r="AE27" s="215"/>
    </row>
    <row r="28" spans="1:37" ht="15.75" customHeight="1" x14ac:dyDescent="0.3">
      <c r="A28" s="7"/>
      <c r="B28" s="7" t="s">
        <v>37</v>
      </c>
      <c r="C28" s="140"/>
      <c r="D28" s="140"/>
      <c r="E28" s="140"/>
      <c r="F28" s="140"/>
      <c r="G28" s="140"/>
      <c r="H28" s="146"/>
      <c r="I28" s="140"/>
      <c r="J28" s="140"/>
      <c r="K28" s="140"/>
      <c r="L28" s="140"/>
      <c r="M28" s="146"/>
      <c r="O28" s="143"/>
      <c r="P28" s="145"/>
      <c r="Q28" s="120"/>
      <c r="R28" s="145"/>
      <c r="S28" s="120"/>
      <c r="T28" s="143"/>
      <c r="U28" s="145"/>
      <c r="V28" s="145"/>
      <c r="W28" s="120"/>
      <c r="X28" s="120"/>
      <c r="Y28" s="145"/>
      <c r="Z28" s="221"/>
      <c r="AA28" s="143"/>
    </row>
    <row r="29" spans="1:37" ht="14.25" customHeight="1" x14ac:dyDescent="0.3">
      <c r="A29" s="7"/>
      <c r="B29" s="7"/>
      <c r="C29" s="135"/>
      <c r="D29" s="135"/>
      <c r="E29" s="135"/>
      <c r="F29" s="222"/>
      <c r="G29" s="135"/>
      <c r="H29" s="135"/>
      <c r="I29" s="135"/>
      <c r="J29" s="135"/>
      <c r="K29" s="135"/>
      <c r="L29" s="135"/>
      <c r="M29" s="135"/>
      <c r="O29" s="216"/>
      <c r="P29" s="168"/>
      <c r="Q29" s="118"/>
      <c r="R29" s="191"/>
      <c r="S29" s="118"/>
      <c r="T29" s="220"/>
      <c r="U29" s="118"/>
      <c r="V29" s="118"/>
      <c r="W29" s="120"/>
      <c r="X29" s="118"/>
      <c r="Y29" s="118"/>
      <c r="Z29" s="143"/>
      <c r="AA29" s="143"/>
      <c r="AB29" s="143"/>
    </row>
    <row r="30" spans="1:37" ht="13.5" customHeight="1" thickBot="1" x14ac:dyDescent="0.35">
      <c r="A30" s="7"/>
      <c r="B30" s="22" t="s">
        <v>38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216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</row>
    <row r="31" spans="1:37" ht="28.2" x14ac:dyDescent="0.3">
      <c r="A31" s="23" t="s">
        <v>39</v>
      </c>
      <c r="B31" s="24" t="s">
        <v>40</v>
      </c>
      <c r="C31" s="167" t="s">
        <v>4</v>
      </c>
      <c r="D31" s="153" t="s">
        <v>5</v>
      </c>
      <c r="E31" s="153" t="s">
        <v>6</v>
      </c>
      <c r="F31" s="153" t="s">
        <v>7</v>
      </c>
      <c r="G31" s="154" t="s">
        <v>8</v>
      </c>
      <c r="H31" s="167" t="s">
        <v>4</v>
      </c>
      <c r="I31" s="153" t="s">
        <v>5</v>
      </c>
      <c r="J31" s="153" t="s">
        <v>6</v>
      </c>
      <c r="K31" s="153" t="s">
        <v>7</v>
      </c>
      <c r="L31" s="154" t="s">
        <v>8</v>
      </c>
      <c r="M31" s="108" t="s">
        <v>4</v>
      </c>
      <c r="N31" s="108" t="s">
        <v>5</v>
      </c>
      <c r="O31" s="108" t="s">
        <v>6</v>
      </c>
      <c r="P31" s="108" t="s">
        <v>7</v>
      </c>
      <c r="Q31" s="109" t="s">
        <v>8</v>
      </c>
      <c r="R31" s="108" t="s">
        <v>4</v>
      </c>
      <c r="S31" s="108" t="s">
        <v>5</v>
      </c>
      <c r="T31" s="108" t="s">
        <v>6</v>
      </c>
      <c r="U31" s="108" t="s">
        <v>7</v>
      </c>
      <c r="V31" s="109" t="s">
        <v>8</v>
      </c>
      <c r="W31" s="108" t="s">
        <v>4</v>
      </c>
      <c r="X31" s="108" t="s">
        <v>5</v>
      </c>
      <c r="Y31" s="108" t="s">
        <v>6</v>
      </c>
      <c r="Z31" s="108" t="s">
        <v>7</v>
      </c>
      <c r="AA31" s="109" t="s">
        <v>8</v>
      </c>
      <c r="AB31" s="153" t="s">
        <v>4</v>
      </c>
      <c r="AC31" s="153" t="s">
        <v>5</v>
      </c>
      <c r="AD31" s="153" t="s">
        <v>6</v>
      </c>
      <c r="AE31" s="153" t="s">
        <v>7</v>
      </c>
      <c r="AF31" s="154" t="s">
        <v>8</v>
      </c>
      <c r="AG31" s="153" t="s">
        <v>4</v>
      </c>
      <c r="AH31" s="153" t="s">
        <v>5</v>
      </c>
      <c r="AI31" s="153" t="s">
        <v>6</v>
      </c>
      <c r="AJ31" s="153" t="s">
        <v>7</v>
      </c>
      <c r="AK31" s="154" t="s">
        <v>8</v>
      </c>
    </row>
    <row r="32" spans="1:37" x14ac:dyDescent="0.3">
      <c r="A32" s="151">
        <v>1</v>
      </c>
      <c r="B32" s="25" t="s">
        <v>61</v>
      </c>
      <c r="C32" s="195">
        <f>SUM(D32:G32)</f>
        <v>1.0201497704697982</v>
      </c>
      <c r="D32" s="182"/>
      <c r="E32" s="182"/>
      <c r="F32" s="55">
        <f>'Баланс энергия'!F31/5081.50876475002*1000</f>
        <v>1.0201497704697982</v>
      </c>
      <c r="G32" s="192"/>
      <c r="H32" s="195">
        <f>SUM(I32:L32)</f>
        <v>1.0486588673662292</v>
      </c>
      <c r="I32" s="182"/>
      <c r="J32" s="182"/>
      <c r="K32" s="55">
        <f>'Баланс энергия'!K31/4379.88*1000</f>
        <v>1.0486588673662292</v>
      </c>
      <c r="L32" s="192"/>
      <c r="M32" s="195">
        <f>SUM(N32:Q32)</f>
        <v>1.2078</v>
      </c>
      <c r="N32" s="182"/>
      <c r="O32" s="182"/>
      <c r="P32" s="55">
        <v>1.2078</v>
      </c>
      <c r="Q32" s="192"/>
      <c r="R32" s="195">
        <f>SUM(S32:V32)</f>
        <v>1.5922000000000001</v>
      </c>
      <c r="S32" s="182"/>
      <c r="T32" s="182"/>
      <c r="U32" s="55">
        <v>1.5922000000000001</v>
      </c>
      <c r="V32" s="192"/>
      <c r="W32" s="195">
        <f>SUM(X32:AA32)</f>
        <v>1.4000000000000004</v>
      </c>
      <c r="X32" s="182"/>
      <c r="Y32" s="182"/>
      <c r="Z32" s="55">
        <v>1.4000000000000004</v>
      </c>
      <c r="AA32" s="192"/>
      <c r="AB32" s="195">
        <f>SUM(AC32:AF32)</f>
        <v>1.4000000000000004</v>
      </c>
      <c r="AC32" s="182"/>
      <c r="AD32" s="182"/>
      <c r="AE32" s="55">
        <f>Z32</f>
        <v>1.4000000000000004</v>
      </c>
      <c r="AF32" s="192"/>
      <c r="AG32" s="195">
        <f>SUM(AH32:AK32)</f>
        <v>1.4000000000000004</v>
      </c>
      <c r="AH32" s="182"/>
      <c r="AI32" s="182"/>
      <c r="AJ32" s="55">
        <f>AE32</f>
        <v>1.4000000000000004</v>
      </c>
      <c r="AK32" s="192"/>
    </row>
    <row r="33" spans="1:37" x14ac:dyDescent="0.3">
      <c r="A33" s="151">
        <v>2</v>
      </c>
      <c r="B33" s="25" t="s">
        <v>62</v>
      </c>
      <c r="C33" s="195">
        <f>SUM(D33:G33)</f>
        <v>2.9518791946308705</v>
      </c>
      <c r="D33" s="196"/>
      <c r="E33" s="196"/>
      <c r="F33" s="55">
        <f>'Баланс энергия'!F32/5081.50876475002*1000</f>
        <v>2.9518791946308705</v>
      </c>
      <c r="G33" s="196"/>
      <c r="H33" s="195">
        <f>SUM(I33:L33)</f>
        <v>3.674073262281158</v>
      </c>
      <c r="I33" s="196"/>
      <c r="J33" s="196"/>
      <c r="K33" s="55">
        <f>'Баланс энергия'!K32/4379.88*1000</f>
        <v>3.674073262281158</v>
      </c>
      <c r="L33" s="196"/>
      <c r="M33" s="199">
        <f>SUM(N33:Q33)</f>
        <v>2.9</v>
      </c>
      <c r="N33" s="196"/>
      <c r="O33" s="196"/>
      <c r="P33" s="55">
        <v>2.9</v>
      </c>
      <c r="Q33" s="196"/>
      <c r="R33" s="195">
        <f>SUM(S33:V33)</f>
        <v>2.9</v>
      </c>
      <c r="S33" s="196"/>
      <c r="T33" s="196"/>
      <c r="U33" s="55">
        <v>2.9</v>
      </c>
      <c r="V33" s="196"/>
      <c r="W33" s="195">
        <f>SUM(X33:AA33)</f>
        <v>2.899999999999999</v>
      </c>
      <c r="X33" s="196"/>
      <c r="Y33" s="196"/>
      <c r="Z33" s="55">
        <v>2.899999999999999</v>
      </c>
      <c r="AA33" s="196"/>
      <c r="AB33" s="195">
        <f>SUM(AC33:AF33)</f>
        <v>2.899999999999999</v>
      </c>
      <c r="AC33" s="196"/>
      <c r="AD33" s="196"/>
      <c r="AE33" s="55">
        <f t="shared" ref="AE33:AE35" si="6">Z33</f>
        <v>2.899999999999999</v>
      </c>
      <c r="AF33" s="196"/>
      <c r="AG33" s="195">
        <f>SUM(AH33:AK33)</f>
        <v>2.899999999999999</v>
      </c>
      <c r="AH33" s="196"/>
      <c r="AI33" s="196"/>
      <c r="AJ33" s="55">
        <f t="shared" ref="AJ33:AJ35" si="7">AE33</f>
        <v>2.899999999999999</v>
      </c>
      <c r="AK33" s="196"/>
    </row>
    <row r="34" spans="1:37" x14ac:dyDescent="0.3">
      <c r="A34" s="151">
        <v>3</v>
      </c>
      <c r="B34" s="166" t="s">
        <v>63</v>
      </c>
      <c r="C34" s="195">
        <f>SUM(D34:G34)</f>
        <v>4.2310268456375812</v>
      </c>
      <c r="D34" s="55"/>
      <c r="E34" s="196"/>
      <c r="F34" s="55">
        <f>'Баланс энергия'!F33/5081.50876475002*1000</f>
        <v>4.2310268456375812</v>
      </c>
      <c r="G34" s="196"/>
      <c r="H34" s="195">
        <f>SUM(I34:L34)</f>
        <v>3.9248831018201416</v>
      </c>
      <c r="I34" s="55"/>
      <c r="J34" s="196"/>
      <c r="K34" s="55">
        <f>'Баланс энергия'!K33/4379.88*1000</f>
        <v>3.9248831018201416</v>
      </c>
      <c r="L34" s="196"/>
      <c r="M34" s="199">
        <f>SUM(N34:Q34)</f>
        <v>5.7253999999999996</v>
      </c>
      <c r="N34" s="55"/>
      <c r="O34" s="196"/>
      <c r="P34" s="55">
        <v>5.7253999999999996</v>
      </c>
      <c r="Q34" s="196"/>
      <c r="R34" s="195">
        <f>SUM(S34:V34)</f>
        <v>6.1971999999999996</v>
      </c>
      <c r="S34" s="55"/>
      <c r="T34" s="196"/>
      <c r="U34" s="55">
        <v>6.1971999999999996</v>
      </c>
      <c r="V34" s="196"/>
      <c r="W34" s="195">
        <f>SUM(X34:AA34)</f>
        <v>5.9613666666666667</v>
      </c>
      <c r="X34" s="55"/>
      <c r="Y34" s="196"/>
      <c r="Z34" s="55">
        <v>5.9613666666666667</v>
      </c>
      <c r="AA34" s="196"/>
      <c r="AB34" s="195">
        <f>SUM(AC34:AF34)</f>
        <v>5.9613666666666667</v>
      </c>
      <c r="AC34" s="55"/>
      <c r="AD34" s="196"/>
      <c r="AE34" s="55">
        <f t="shared" si="6"/>
        <v>5.9613666666666667</v>
      </c>
      <c r="AF34" s="196"/>
      <c r="AG34" s="195">
        <f>SUM(AH34:AK34)</f>
        <v>5.9613666666666667</v>
      </c>
      <c r="AH34" s="55"/>
      <c r="AI34" s="196"/>
      <c r="AJ34" s="55">
        <f t="shared" si="7"/>
        <v>5.9613666666666667</v>
      </c>
      <c r="AK34" s="196"/>
    </row>
    <row r="35" spans="1:37" x14ac:dyDescent="0.3">
      <c r="A35" s="151">
        <v>4</v>
      </c>
      <c r="B35" s="25" t="s">
        <v>68</v>
      </c>
      <c r="C35" s="195">
        <f>SUM(D35:G35)</f>
        <v>0</v>
      </c>
      <c r="D35" s="55"/>
      <c r="E35" s="196"/>
      <c r="F35" s="55">
        <v>0</v>
      </c>
      <c r="G35" s="196"/>
      <c r="H35" s="195">
        <f>SUM(I35:L35)</f>
        <v>0</v>
      </c>
      <c r="I35" s="55"/>
      <c r="J35" s="196"/>
      <c r="K35" s="55">
        <v>0</v>
      </c>
      <c r="L35" s="196"/>
      <c r="M35" s="199">
        <f>SUM(N35:Q35)</f>
        <v>1.5468999999999999</v>
      </c>
      <c r="N35" s="55"/>
      <c r="O35" s="196"/>
      <c r="P35" s="55">
        <v>1.5468999999999999</v>
      </c>
      <c r="Q35" s="196"/>
      <c r="R35" s="195">
        <f>SUM(S35:V35)</f>
        <v>2.0623</v>
      </c>
      <c r="S35" s="55"/>
      <c r="T35" s="196"/>
      <c r="U35" s="55">
        <v>2.0623</v>
      </c>
      <c r="V35" s="196"/>
      <c r="W35" s="195">
        <f>SUM(X35:AA35)</f>
        <v>1.8045666666666669</v>
      </c>
      <c r="X35" s="55"/>
      <c r="Y35" s="196"/>
      <c r="Z35" s="55">
        <v>1.8045666666666669</v>
      </c>
      <c r="AA35" s="196"/>
      <c r="AB35" s="195">
        <f>SUM(AC35:AF35)</f>
        <v>1.8045666666666669</v>
      </c>
      <c r="AC35" s="55"/>
      <c r="AD35" s="196"/>
      <c r="AE35" s="55">
        <f t="shared" si="6"/>
        <v>1.8045666666666669</v>
      </c>
      <c r="AF35" s="196"/>
      <c r="AG35" s="195">
        <f>SUM(AH35:AK35)</f>
        <v>1.8045666666666669</v>
      </c>
      <c r="AH35" s="55"/>
      <c r="AI35" s="196"/>
      <c r="AJ35" s="55">
        <f t="shared" si="7"/>
        <v>1.8045666666666669</v>
      </c>
      <c r="AK35" s="196"/>
    </row>
    <row r="36" spans="1:37" ht="15" thickBot="1" x14ac:dyDescent="0.35">
      <c r="A36" s="26"/>
      <c r="B36" s="27" t="s">
        <v>41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</row>
    <row r="37" spans="1:37" ht="15" thickBot="1" x14ac:dyDescent="0.35">
      <c r="A37" s="28"/>
      <c r="B37" s="29" t="s">
        <v>42</v>
      </c>
      <c r="C37" s="204">
        <f>SUM(C32:C35)</f>
        <v>8.203055810738249</v>
      </c>
      <c r="D37" s="204">
        <f t="shared" ref="D37:AK37" si="8">SUM(D32:D33)</f>
        <v>0</v>
      </c>
      <c r="E37" s="204">
        <f t="shared" si="8"/>
        <v>0</v>
      </c>
      <c r="F37" s="204">
        <f>SUM(F32:F35)</f>
        <v>8.203055810738249</v>
      </c>
      <c r="G37" s="205">
        <f t="shared" si="8"/>
        <v>0</v>
      </c>
      <c r="H37" s="204">
        <f>SUM(H32:H35)</f>
        <v>8.6476152314675279</v>
      </c>
      <c r="I37" s="204">
        <f t="shared" si="8"/>
        <v>0</v>
      </c>
      <c r="J37" s="204">
        <f t="shared" si="8"/>
        <v>0</v>
      </c>
      <c r="K37" s="204">
        <f>SUM(K32:K35)</f>
        <v>8.6476152314675279</v>
      </c>
      <c r="L37" s="205">
        <f t="shared" si="8"/>
        <v>0</v>
      </c>
      <c r="M37" s="204">
        <f>SUM(M32:M35)</f>
        <v>11.380099999999999</v>
      </c>
      <c r="N37" s="204">
        <f t="shared" si="8"/>
        <v>0</v>
      </c>
      <c r="O37" s="204">
        <f t="shared" si="8"/>
        <v>0</v>
      </c>
      <c r="P37" s="204">
        <f>SUM(P32:P35)</f>
        <v>11.380099999999999</v>
      </c>
      <c r="Q37" s="205">
        <f t="shared" si="8"/>
        <v>0</v>
      </c>
      <c r="R37" s="204">
        <f>SUM(R32:R35)</f>
        <v>12.7517</v>
      </c>
      <c r="S37" s="204">
        <f t="shared" si="8"/>
        <v>0</v>
      </c>
      <c r="T37" s="204">
        <f t="shared" si="8"/>
        <v>0</v>
      </c>
      <c r="U37" s="204">
        <f>SUM(U32:U35)</f>
        <v>12.7517</v>
      </c>
      <c r="V37" s="205">
        <f t="shared" si="8"/>
        <v>0</v>
      </c>
      <c r="W37" s="204">
        <f>SUM(W32:W35)</f>
        <v>12.065933333333332</v>
      </c>
      <c r="X37" s="204">
        <f t="shared" si="8"/>
        <v>0</v>
      </c>
      <c r="Y37" s="204">
        <f t="shared" si="8"/>
        <v>0</v>
      </c>
      <c r="Z37" s="204">
        <f>SUM(Z32:Z35)</f>
        <v>12.065933333333332</v>
      </c>
      <c r="AA37" s="205">
        <f t="shared" si="8"/>
        <v>0</v>
      </c>
      <c r="AB37" s="204">
        <f>SUM(AB32:AB35)</f>
        <v>12.065933333333332</v>
      </c>
      <c r="AC37" s="204">
        <f t="shared" si="8"/>
        <v>0</v>
      </c>
      <c r="AD37" s="204">
        <f t="shared" si="8"/>
        <v>0</v>
      </c>
      <c r="AE37" s="204">
        <f>SUM(AE32:AE35)</f>
        <v>12.065933333333332</v>
      </c>
      <c r="AF37" s="205">
        <f t="shared" si="8"/>
        <v>0</v>
      </c>
      <c r="AG37" s="204">
        <f>SUM(AG32:AG35)</f>
        <v>12.065933333333332</v>
      </c>
      <c r="AH37" s="204">
        <f t="shared" si="8"/>
        <v>0</v>
      </c>
      <c r="AI37" s="204">
        <f t="shared" si="8"/>
        <v>0</v>
      </c>
      <c r="AJ37" s="204">
        <f>SUM(AJ32:AJ35)</f>
        <v>12.065933333333332</v>
      </c>
      <c r="AK37" s="205">
        <f t="shared" si="8"/>
        <v>0</v>
      </c>
    </row>
    <row r="38" spans="1:37" x14ac:dyDescent="0.3">
      <c r="A38" s="2"/>
      <c r="B38" s="2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</row>
    <row r="39" spans="1:37" ht="15" thickBot="1" x14ac:dyDescent="0.35">
      <c r="A39" s="2"/>
      <c r="B39" s="22" t="s">
        <v>43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</row>
    <row r="40" spans="1:37" ht="28.2" x14ac:dyDescent="0.3">
      <c r="A40" s="23" t="s">
        <v>39</v>
      </c>
      <c r="B40" s="24" t="s">
        <v>40</v>
      </c>
      <c r="C40" s="153" t="s">
        <v>4</v>
      </c>
      <c r="D40" s="153" t="s">
        <v>5</v>
      </c>
      <c r="E40" s="153" t="s">
        <v>6</v>
      </c>
      <c r="F40" s="153" t="s">
        <v>7</v>
      </c>
      <c r="G40" s="154" t="s">
        <v>8</v>
      </c>
      <c r="H40" s="153" t="s">
        <v>4</v>
      </c>
      <c r="I40" s="153" t="s">
        <v>5</v>
      </c>
      <c r="J40" s="153" t="s">
        <v>6</v>
      </c>
      <c r="K40" s="153" t="s">
        <v>7</v>
      </c>
      <c r="L40" s="154" t="s">
        <v>8</v>
      </c>
      <c r="M40" s="108" t="s">
        <v>4</v>
      </c>
      <c r="N40" s="108" t="s">
        <v>5</v>
      </c>
      <c r="O40" s="108" t="s">
        <v>6</v>
      </c>
      <c r="P40" s="108" t="s">
        <v>7</v>
      </c>
      <c r="Q40" s="109" t="s">
        <v>8</v>
      </c>
      <c r="R40" s="108" t="s">
        <v>4</v>
      </c>
      <c r="S40" s="108" t="s">
        <v>5</v>
      </c>
      <c r="T40" s="108" t="s">
        <v>6</v>
      </c>
      <c r="U40" s="108" t="s">
        <v>7</v>
      </c>
      <c r="V40" s="109" t="s">
        <v>8</v>
      </c>
      <c r="W40" s="108" t="s">
        <v>4</v>
      </c>
      <c r="X40" s="108" t="s">
        <v>5</v>
      </c>
      <c r="Y40" s="108" t="s">
        <v>6</v>
      </c>
      <c r="Z40" s="108" t="s">
        <v>7</v>
      </c>
      <c r="AA40" s="109" t="s">
        <v>8</v>
      </c>
      <c r="AB40" s="153" t="s">
        <v>4</v>
      </c>
      <c r="AC40" s="153" t="s">
        <v>5</v>
      </c>
      <c r="AD40" s="153" t="s">
        <v>6</v>
      </c>
      <c r="AE40" s="153" t="s">
        <v>7</v>
      </c>
      <c r="AF40" s="154" t="s">
        <v>8</v>
      </c>
      <c r="AG40" s="153" t="s">
        <v>4</v>
      </c>
      <c r="AH40" s="153" t="s">
        <v>5</v>
      </c>
      <c r="AI40" s="153" t="s">
        <v>6</v>
      </c>
      <c r="AJ40" s="153" t="s">
        <v>7</v>
      </c>
      <c r="AK40" s="154" t="s">
        <v>8</v>
      </c>
    </row>
    <row r="41" spans="1:37" x14ac:dyDescent="0.3">
      <c r="A41" s="151">
        <v>1</v>
      </c>
      <c r="B41" s="15" t="s">
        <v>78</v>
      </c>
      <c r="C41" s="102"/>
      <c r="D41" s="103"/>
      <c r="E41" s="103"/>
      <c r="F41" s="103"/>
      <c r="G41" s="104"/>
      <c r="H41" s="102"/>
      <c r="I41" s="103"/>
      <c r="J41" s="103"/>
      <c r="K41" s="103"/>
      <c r="L41" s="104"/>
      <c r="M41" s="102">
        <f>SUM(N41:Q41)</f>
        <v>0.38180760368663597</v>
      </c>
      <c r="N41" s="103"/>
      <c r="O41" s="103"/>
      <c r="P41" s="182">
        <v>0.38180760368663597</v>
      </c>
      <c r="Q41" s="104"/>
      <c r="R41" s="102">
        <f>SUM(S41:V41)</f>
        <v>0.37741577060931891</v>
      </c>
      <c r="S41" s="103"/>
      <c r="T41" s="103"/>
      <c r="U41" s="182">
        <v>0.37741577060931891</v>
      </c>
      <c r="V41" s="104"/>
      <c r="W41" s="102">
        <f>SUM(X41:AA41)</f>
        <v>0.37961168714797744</v>
      </c>
      <c r="X41" s="103"/>
      <c r="Y41" s="103"/>
      <c r="Z41" s="182">
        <v>0.37961168714797744</v>
      </c>
      <c r="AA41" s="104"/>
      <c r="AB41" s="102">
        <f>SUM(AC41:AF41)</f>
        <v>0.37961168714797744</v>
      </c>
      <c r="AC41" s="103"/>
      <c r="AD41" s="103"/>
      <c r="AE41" s="103">
        <f>Z41</f>
        <v>0.37961168714797744</v>
      </c>
      <c r="AF41" s="104"/>
      <c r="AG41" s="102">
        <f>SUM(AH41:AK41)</f>
        <v>0.37961168714797744</v>
      </c>
      <c r="AH41" s="103"/>
      <c r="AI41" s="103"/>
      <c r="AJ41" s="103">
        <f>AE41</f>
        <v>0.37961168714797744</v>
      </c>
      <c r="AK41" s="104"/>
    </row>
    <row r="42" spans="1:37" ht="15" thickBot="1" x14ac:dyDescent="0.35">
      <c r="A42" s="4"/>
      <c r="B42" s="27" t="s">
        <v>41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</row>
    <row r="43" spans="1:37" ht="15" thickBot="1" x14ac:dyDescent="0.35">
      <c r="A43" s="28"/>
      <c r="B43" s="29" t="s">
        <v>42</v>
      </c>
      <c r="C43" s="111">
        <f t="shared" ref="C43:AK43" si="9">SUM(C41:C41)</f>
        <v>0</v>
      </c>
      <c r="D43" s="111">
        <f t="shared" si="9"/>
        <v>0</v>
      </c>
      <c r="E43" s="111">
        <f t="shared" si="9"/>
        <v>0</v>
      </c>
      <c r="F43" s="111">
        <f t="shared" si="9"/>
        <v>0</v>
      </c>
      <c r="G43" s="112">
        <f t="shared" si="9"/>
        <v>0</v>
      </c>
      <c r="H43" s="111">
        <f t="shared" si="9"/>
        <v>0</v>
      </c>
      <c r="I43" s="111">
        <f t="shared" si="9"/>
        <v>0</v>
      </c>
      <c r="J43" s="111">
        <f t="shared" si="9"/>
        <v>0</v>
      </c>
      <c r="K43" s="111">
        <f t="shared" si="9"/>
        <v>0</v>
      </c>
      <c r="L43" s="112">
        <f t="shared" si="9"/>
        <v>0</v>
      </c>
      <c r="M43" s="111">
        <f t="shared" si="9"/>
        <v>0.38180760368663597</v>
      </c>
      <c r="N43" s="111">
        <f t="shared" si="9"/>
        <v>0</v>
      </c>
      <c r="O43" s="111">
        <f t="shared" si="9"/>
        <v>0</v>
      </c>
      <c r="P43" s="111">
        <f t="shared" si="9"/>
        <v>0.38180760368663597</v>
      </c>
      <c r="Q43" s="112">
        <f t="shared" si="9"/>
        <v>0</v>
      </c>
      <c r="R43" s="111">
        <f t="shared" si="9"/>
        <v>0.37741577060931891</v>
      </c>
      <c r="S43" s="111">
        <f t="shared" si="9"/>
        <v>0</v>
      </c>
      <c r="T43" s="111">
        <f t="shared" si="9"/>
        <v>0</v>
      </c>
      <c r="U43" s="111">
        <f t="shared" si="9"/>
        <v>0.37741577060931891</v>
      </c>
      <c r="V43" s="112">
        <f t="shared" si="9"/>
        <v>0</v>
      </c>
      <c r="W43" s="111">
        <f t="shared" si="9"/>
        <v>0.37961168714797744</v>
      </c>
      <c r="X43" s="111">
        <f t="shared" si="9"/>
        <v>0</v>
      </c>
      <c r="Y43" s="111">
        <f t="shared" si="9"/>
        <v>0</v>
      </c>
      <c r="Z43" s="111">
        <f t="shared" si="9"/>
        <v>0.37961168714797744</v>
      </c>
      <c r="AA43" s="112">
        <f t="shared" si="9"/>
        <v>0</v>
      </c>
      <c r="AB43" s="111">
        <f t="shared" si="9"/>
        <v>0.37961168714797744</v>
      </c>
      <c r="AC43" s="111">
        <f t="shared" si="9"/>
        <v>0</v>
      </c>
      <c r="AD43" s="111">
        <f t="shared" si="9"/>
        <v>0</v>
      </c>
      <c r="AE43" s="111">
        <f t="shared" si="9"/>
        <v>0.37961168714797744</v>
      </c>
      <c r="AF43" s="112">
        <f t="shared" si="9"/>
        <v>0</v>
      </c>
      <c r="AG43" s="111">
        <f t="shared" si="9"/>
        <v>0.37961168714797744</v>
      </c>
      <c r="AH43" s="111">
        <f t="shared" si="9"/>
        <v>0</v>
      </c>
      <c r="AI43" s="111">
        <f t="shared" si="9"/>
        <v>0</v>
      </c>
      <c r="AJ43" s="111">
        <f t="shared" si="9"/>
        <v>0.37961168714797744</v>
      </c>
      <c r="AK43" s="112">
        <f t="shared" si="9"/>
        <v>0</v>
      </c>
    </row>
    <row r="44" spans="1:37" x14ac:dyDescent="0.3">
      <c r="A44" s="2"/>
      <c r="B44" s="2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</row>
    <row r="45" spans="1:37" ht="15" thickBot="1" x14ac:dyDescent="0.35">
      <c r="A45" s="2"/>
      <c r="B45" s="22" t="s">
        <v>44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</row>
    <row r="46" spans="1:37" ht="28.2" x14ac:dyDescent="0.3">
      <c r="A46" s="23" t="s">
        <v>39</v>
      </c>
      <c r="B46" s="24" t="s">
        <v>45</v>
      </c>
      <c r="C46" s="152" t="s">
        <v>4</v>
      </c>
      <c r="D46" s="153" t="s">
        <v>5</v>
      </c>
      <c r="E46" s="153" t="s">
        <v>6</v>
      </c>
      <c r="F46" s="153" t="s">
        <v>7</v>
      </c>
      <c r="G46" s="154" t="s">
        <v>8</v>
      </c>
      <c r="H46" s="152" t="s">
        <v>4</v>
      </c>
      <c r="I46" s="153" t="s">
        <v>5</v>
      </c>
      <c r="J46" s="153" t="s">
        <v>6</v>
      </c>
      <c r="K46" s="153" t="s">
        <v>7</v>
      </c>
      <c r="L46" s="154" t="s">
        <v>8</v>
      </c>
      <c r="M46" s="136" t="s">
        <v>4</v>
      </c>
      <c r="N46" s="108" t="s">
        <v>5</v>
      </c>
      <c r="O46" s="108" t="s">
        <v>6</v>
      </c>
      <c r="P46" s="108" t="s">
        <v>7</v>
      </c>
      <c r="Q46" s="109" t="s">
        <v>8</v>
      </c>
      <c r="R46" s="136" t="s">
        <v>4</v>
      </c>
      <c r="S46" s="108" t="s">
        <v>5</v>
      </c>
      <c r="T46" s="108" t="s">
        <v>6</v>
      </c>
      <c r="U46" s="108" t="s">
        <v>7</v>
      </c>
      <c r="V46" s="109" t="s">
        <v>8</v>
      </c>
      <c r="W46" s="136" t="s">
        <v>4</v>
      </c>
      <c r="X46" s="108" t="s">
        <v>5</v>
      </c>
      <c r="Y46" s="108" t="s">
        <v>6</v>
      </c>
      <c r="Z46" s="108" t="s">
        <v>7</v>
      </c>
      <c r="AA46" s="109" t="s">
        <v>8</v>
      </c>
      <c r="AB46" s="153" t="s">
        <v>4</v>
      </c>
      <c r="AC46" s="153" t="s">
        <v>5</v>
      </c>
      <c r="AD46" s="153" t="s">
        <v>6</v>
      </c>
      <c r="AE46" s="153" t="s">
        <v>7</v>
      </c>
      <c r="AF46" s="154" t="s">
        <v>8</v>
      </c>
      <c r="AG46" s="153" t="s">
        <v>4</v>
      </c>
      <c r="AH46" s="153" t="s">
        <v>5</v>
      </c>
      <c r="AI46" s="153" t="s">
        <v>6</v>
      </c>
      <c r="AJ46" s="153" t="s">
        <v>7</v>
      </c>
      <c r="AK46" s="154" t="s">
        <v>8</v>
      </c>
    </row>
    <row r="47" spans="1:37" x14ac:dyDescent="0.3">
      <c r="A47" s="151">
        <v>1</v>
      </c>
      <c r="B47" s="25" t="s">
        <v>77</v>
      </c>
      <c r="C47" s="199">
        <f>C22</f>
        <v>14.660999999999989</v>
      </c>
      <c r="D47" s="182"/>
      <c r="E47" s="182">
        <f>E22</f>
        <v>0</v>
      </c>
      <c r="F47" s="192">
        <f>F22</f>
        <v>5.4541084711409358</v>
      </c>
      <c r="G47" s="192"/>
      <c r="H47" s="199">
        <f>H22</f>
        <v>15.015735590929433</v>
      </c>
      <c r="I47" s="182"/>
      <c r="J47" s="182">
        <f>J22</f>
        <v>0</v>
      </c>
      <c r="K47" s="192">
        <f>K22</f>
        <v>7.6662897156999739</v>
      </c>
      <c r="L47" s="192"/>
      <c r="M47" s="199">
        <f>SUM(N47:Q47)</f>
        <v>22.851599999999998</v>
      </c>
      <c r="N47" s="182">
        <f>N22</f>
        <v>0</v>
      </c>
      <c r="O47" s="182"/>
      <c r="P47" s="182">
        <f>P22</f>
        <v>11.135</v>
      </c>
      <c r="Q47" s="192">
        <f>Q22</f>
        <v>11.7166</v>
      </c>
      <c r="R47" s="199">
        <f>SUM(S47:V47)</f>
        <v>26.2437</v>
      </c>
      <c r="S47" s="182">
        <f>S22</f>
        <v>0</v>
      </c>
      <c r="T47" s="182"/>
      <c r="U47" s="182">
        <f>U22</f>
        <v>12.82</v>
      </c>
      <c r="V47" s="192">
        <f>V22</f>
        <v>13.4237</v>
      </c>
      <c r="W47" s="199">
        <f>SUM(X47:AA47)</f>
        <v>24.547699999999999</v>
      </c>
      <c r="X47" s="182">
        <f>X22</f>
        <v>0</v>
      </c>
      <c r="Y47" s="182"/>
      <c r="Z47" s="182">
        <f>Z22</f>
        <v>11.977499999999999</v>
      </c>
      <c r="AA47" s="192">
        <f>AA22</f>
        <v>12.5702</v>
      </c>
      <c r="AB47" s="199">
        <f>SUM(AC47:AF47)</f>
        <v>24.547699999999999</v>
      </c>
      <c r="AC47" s="182"/>
      <c r="AD47" s="182"/>
      <c r="AE47" s="182">
        <f>AE22</f>
        <v>11.977499999999999</v>
      </c>
      <c r="AF47" s="192">
        <f>AF22</f>
        <v>12.5702</v>
      </c>
      <c r="AG47" s="199">
        <f>SUM(AH47:AK47)</f>
        <v>24.547699999999999</v>
      </c>
      <c r="AH47" s="182"/>
      <c r="AI47" s="182"/>
      <c r="AJ47" s="182">
        <f>AJ22</f>
        <v>11.977499999999999</v>
      </c>
      <c r="AK47" s="192">
        <f>AK22</f>
        <v>12.5702</v>
      </c>
    </row>
    <row r="48" spans="1:37" ht="15" thickBot="1" x14ac:dyDescent="0.35">
      <c r="A48" s="30"/>
      <c r="B48" s="27" t="s">
        <v>41</v>
      </c>
      <c r="C48" s="200"/>
      <c r="D48" s="201"/>
      <c r="E48" s="201"/>
      <c r="F48" s="201"/>
      <c r="G48" s="202"/>
      <c r="H48" s="200"/>
      <c r="I48" s="201"/>
      <c r="J48" s="201"/>
      <c r="K48" s="201"/>
      <c r="L48" s="202"/>
      <c r="M48" s="200"/>
      <c r="N48" s="201"/>
      <c r="O48" s="201"/>
      <c r="P48" s="201"/>
      <c r="Q48" s="202"/>
      <c r="R48" s="200"/>
      <c r="S48" s="201"/>
      <c r="T48" s="201"/>
      <c r="U48" s="201"/>
      <c r="V48" s="202"/>
      <c r="W48" s="200"/>
      <c r="X48" s="201"/>
      <c r="Y48" s="201"/>
      <c r="Z48" s="201"/>
      <c r="AA48" s="202"/>
      <c r="AB48" s="200"/>
      <c r="AC48" s="201"/>
      <c r="AD48" s="201"/>
      <c r="AE48" s="201"/>
      <c r="AF48" s="202"/>
      <c r="AG48" s="200"/>
      <c r="AH48" s="201"/>
      <c r="AI48" s="201"/>
      <c r="AJ48" s="201"/>
      <c r="AK48" s="202"/>
    </row>
    <row r="49" spans="1:37" ht="15" thickBot="1" x14ac:dyDescent="0.35">
      <c r="A49" s="28"/>
      <c r="B49" s="29" t="s">
        <v>42</v>
      </c>
      <c r="C49" s="203">
        <f t="shared" ref="C49:AK49" si="10">SUM(C47:C47)</f>
        <v>14.660999999999989</v>
      </c>
      <c r="D49" s="197">
        <f t="shared" si="10"/>
        <v>0</v>
      </c>
      <c r="E49" s="197">
        <f t="shared" si="10"/>
        <v>0</v>
      </c>
      <c r="F49" s="197">
        <f t="shared" si="10"/>
        <v>5.4541084711409358</v>
      </c>
      <c r="G49" s="198">
        <f t="shared" si="10"/>
        <v>0</v>
      </c>
      <c r="H49" s="203">
        <f t="shared" si="10"/>
        <v>15.015735590929433</v>
      </c>
      <c r="I49" s="197">
        <f t="shared" si="10"/>
        <v>0</v>
      </c>
      <c r="J49" s="197">
        <f t="shared" si="10"/>
        <v>0</v>
      </c>
      <c r="K49" s="197">
        <f t="shared" si="10"/>
        <v>7.6662897156999739</v>
      </c>
      <c r="L49" s="198">
        <f t="shared" si="10"/>
        <v>0</v>
      </c>
      <c r="M49" s="203">
        <f t="shared" si="10"/>
        <v>22.851599999999998</v>
      </c>
      <c r="N49" s="197">
        <f t="shared" si="10"/>
        <v>0</v>
      </c>
      <c r="O49" s="197">
        <f t="shared" si="10"/>
        <v>0</v>
      </c>
      <c r="P49" s="197">
        <f t="shared" si="10"/>
        <v>11.135</v>
      </c>
      <c r="Q49" s="198">
        <f t="shared" si="10"/>
        <v>11.7166</v>
      </c>
      <c r="R49" s="203">
        <f t="shared" si="10"/>
        <v>26.2437</v>
      </c>
      <c r="S49" s="197">
        <f t="shared" si="10"/>
        <v>0</v>
      </c>
      <c r="T49" s="197">
        <f t="shared" si="10"/>
        <v>0</v>
      </c>
      <c r="U49" s="197">
        <f t="shared" si="10"/>
        <v>12.82</v>
      </c>
      <c r="V49" s="198">
        <f t="shared" si="10"/>
        <v>13.4237</v>
      </c>
      <c r="W49" s="203">
        <f t="shared" si="10"/>
        <v>24.547699999999999</v>
      </c>
      <c r="X49" s="197">
        <f t="shared" si="10"/>
        <v>0</v>
      </c>
      <c r="Y49" s="197">
        <f t="shared" si="10"/>
        <v>0</v>
      </c>
      <c r="Z49" s="197">
        <f t="shared" si="10"/>
        <v>11.977499999999999</v>
      </c>
      <c r="AA49" s="198">
        <f t="shared" si="10"/>
        <v>12.5702</v>
      </c>
      <c r="AB49" s="203">
        <f t="shared" si="10"/>
        <v>24.547699999999999</v>
      </c>
      <c r="AC49" s="197">
        <f t="shared" si="10"/>
        <v>0</v>
      </c>
      <c r="AD49" s="197">
        <f t="shared" si="10"/>
        <v>0</v>
      </c>
      <c r="AE49" s="197">
        <f t="shared" si="10"/>
        <v>11.977499999999999</v>
      </c>
      <c r="AF49" s="198">
        <f t="shared" si="10"/>
        <v>12.5702</v>
      </c>
      <c r="AG49" s="203">
        <f t="shared" si="10"/>
        <v>24.547699999999999</v>
      </c>
      <c r="AH49" s="197">
        <f t="shared" si="10"/>
        <v>0</v>
      </c>
      <c r="AI49" s="197">
        <f t="shared" si="10"/>
        <v>0</v>
      </c>
      <c r="AJ49" s="197">
        <f t="shared" si="10"/>
        <v>11.977499999999999</v>
      </c>
      <c r="AK49" s="198">
        <f t="shared" si="10"/>
        <v>12.5702</v>
      </c>
    </row>
    <row r="50" spans="1:37" x14ac:dyDescent="0.3">
      <c r="A50" s="1"/>
      <c r="B50" s="1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1:37" x14ac:dyDescent="0.3">
      <c r="A51" s="1"/>
      <c r="B51" s="1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1:37" x14ac:dyDescent="0.3"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39"/>
      <c r="X52" s="138"/>
    </row>
    <row r="53" spans="1:37" ht="16.5" customHeight="1" x14ac:dyDescent="0.3">
      <c r="C53" s="3"/>
      <c r="D53" s="3"/>
      <c r="E53" s="3"/>
      <c r="F53" s="3"/>
      <c r="G53" s="3"/>
      <c r="H53" s="3"/>
      <c r="I53" s="3"/>
      <c r="J53" s="3"/>
      <c r="K53" s="246" t="s">
        <v>69</v>
      </c>
      <c r="L53" s="246"/>
      <c r="M53" s="246"/>
      <c r="N53" s="246"/>
      <c r="O53" s="246"/>
      <c r="P53" s="246"/>
      <c r="Q53" s="246"/>
      <c r="R53"/>
      <c r="S53"/>
      <c r="T53"/>
      <c r="U53"/>
      <c r="V53"/>
      <c r="W53"/>
      <c r="X53" s="245" t="s">
        <v>65</v>
      </c>
      <c r="Y53" s="245"/>
      <c r="Z53" s="245"/>
      <c r="AA53" s="245"/>
    </row>
    <row r="54" spans="1:37" ht="16.5" customHeight="1" x14ac:dyDescent="0.3">
      <c r="A54" s="213"/>
      <c r="B54" s="213"/>
      <c r="C54" s="3"/>
      <c r="D54" s="3"/>
      <c r="E54" s="3"/>
      <c r="F54" s="3"/>
      <c r="G54" s="3"/>
      <c r="H54" s="3"/>
      <c r="I54" s="3"/>
      <c r="J54" s="3"/>
      <c r="K54" s="247" t="s">
        <v>66</v>
      </c>
      <c r="L54" s="247"/>
      <c r="M54" s="247"/>
      <c r="N54" s="247"/>
      <c r="O54" s="247"/>
      <c r="P54" s="247"/>
      <c r="Q54" s="247"/>
      <c r="R54"/>
      <c r="S54"/>
      <c r="T54"/>
      <c r="U54"/>
      <c r="V54"/>
      <c r="W54"/>
      <c r="X54" s="244"/>
      <c r="Y54" s="244"/>
      <c r="Z54" s="244"/>
      <c r="AA54" s="244"/>
    </row>
    <row r="55" spans="1:37" ht="19.5" customHeight="1" x14ac:dyDescent="0.4">
      <c r="B55" s="214"/>
      <c r="C55" s="208"/>
      <c r="D55" s="208"/>
      <c r="E55" s="208"/>
      <c r="F55" s="208"/>
      <c r="G55" s="208"/>
      <c r="H55" s="209"/>
      <c r="I55" s="210"/>
      <c r="J55" s="3"/>
      <c r="K55" s="3"/>
      <c r="L55" s="3"/>
      <c r="M55" s="3"/>
      <c r="N55" s="212"/>
      <c r="O55" s="212"/>
      <c r="P55" s="212"/>
      <c r="Q55" s="3"/>
      <c r="R55"/>
      <c r="S55"/>
      <c r="T55"/>
      <c r="U55"/>
      <c r="V55"/>
      <c r="W55"/>
      <c r="X55" s="244"/>
      <c r="Y55" s="244"/>
      <c r="Z55" s="244"/>
      <c r="AA55" s="244"/>
    </row>
    <row r="56" spans="1:37" x14ac:dyDescent="0.3"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</row>
    <row r="57" spans="1:37" x14ac:dyDescent="0.3"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</row>
    <row r="58" spans="1:37" x14ac:dyDescent="0.3"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</row>
    <row r="59" spans="1:37" x14ac:dyDescent="0.3"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</row>
    <row r="60" spans="1:37" x14ac:dyDescent="0.3"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</row>
    <row r="61" spans="1:37" x14ac:dyDescent="0.3"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</row>
    <row r="62" spans="1:37" x14ac:dyDescent="0.3"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</row>
    <row r="63" spans="1:37" x14ac:dyDescent="0.3"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</row>
    <row r="64" spans="1:37" x14ac:dyDescent="0.3"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</row>
    <row r="65" spans="3:14" x14ac:dyDescent="0.3"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</row>
    <row r="66" spans="3:14" x14ac:dyDescent="0.3"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</row>
    <row r="67" spans="3:14" x14ac:dyDescent="0.3"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</row>
    <row r="68" spans="3:14" x14ac:dyDescent="0.3"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</row>
    <row r="69" spans="3:14" x14ac:dyDescent="0.3"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</row>
    <row r="70" spans="3:14" x14ac:dyDescent="0.3"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</row>
    <row r="71" spans="3:14" x14ac:dyDescent="0.3"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</row>
    <row r="72" spans="3:14" x14ac:dyDescent="0.3"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</row>
    <row r="73" spans="3:14" x14ac:dyDescent="0.3"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</row>
    <row r="74" spans="3:14" x14ac:dyDescent="0.3"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</row>
    <row r="75" spans="3:14" x14ac:dyDescent="0.3"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</row>
    <row r="76" spans="3:14" x14ac:dyDescent="0.3"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</row>
    <row r="77" spans="3:14" x14ac:dyDescent="0.3"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</row>
    <row r="78" spans="3:14" x14ac:dyDescent="0.3"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</row>
    <row r="79" spans="3:14" x14ac:dyDescent="0.3"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</row>
    <row r="80" spans="3:14" x14ac:dyDescent="0.3"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</row>
    <row r="81" spans="3:14" x14ac:dyDescent="0.3"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</row>
  </sheetData>
  <protectedRanges>
    <protectedRange sqref="A42:B42 A33:B33 A32 A36:B36 A47:B48" name="Диапазон1_2_1"/>
    <protectedRange sqref="B32" name="Диапазон1_1"/>
    <protectedRange sqref="A34:B35" name="Диапазон1_2_1_1"/>
    <protectedRange sqref="A41:B41" name="Диапазон1"/>
  </protectedRanges>
  <mergeCells count="18">
    <mergeCell ref="K53:Q53"/>
    <mergeCell ref="X53:AA53"/>
    <mergeCell ref="K54:Q54"/>
    <mergeCell ref="X54:AA54"/>
    <mergeCell ref="X55:AA55"/>
    <mergeCell ref="R5:V5"/>
    <mergeCell ref="W5:AA5"/>
    <mergeCell ref="AB5:AF5"/>
    <mergeCell ref="AG5:AK5"/>
    <mergeCell ref="AJ1:AK1"/>
    <mergeCell ref="A3:AK3"/>
    <mergeCell ref="P1:Q1"/>
    <mergeCell ref="A5:A6"/>
    <mergeCell ref="B5:B6"/>
    <mergeCell ref="M5:Q5"/>
    <mergeCell ref="Z1:AA1"/>
    <mergeCell ref="C5:G5"/>
    <mergeCell ref="H5:L5"/>
  </mergeCells>
  <hyperlinks>
    <hyperlink ref="B36" location="'Баланс мощности'!A1" display="Добавить"/>
    <hyperlink ref="B42" location="'Баланс мощности'!A1" display="Добавить"/>
    <hyperlink ref="B48" location="'Баланс мощности'!A1" display="Добавить"/>
  </hyperlinks>
  <pageMargins left="0.28000000000000003" right="0.22" top="0.33" bottom="0.32" header="0.22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Баланс энергия</vt:lpstr>
      <vt:lpstr>Баланс мощность</vt:lpstr>
      <vt:lpstr>'Баланс мощность'!Область_печати</vt:lpstr>
      <vt:lpstr>'Баланс энергия'!Область_печати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2021-03-23T14:35:36Z</dcterms:modified>
</cp:coreProperties>
</file>